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alumnosuacj-my.sharepoint.com/personal/nopina_uacj_mx/Documents/Desktop/CARPETAS NORMA/FINANCIEROS/CUENTA PUBLICA ANUAL 2024/FORMATOS ENTREGA/"/>
    </mc:Choice>
  </mc:AlternateContent>
  <xr:revisionPtr revIDLastSave="19" documentId="13_ncr:1_{E243693C-7AF3-447A-A45F-D68720169F3D}" xr6:coauthVersionLast="47" xr6:coauthVersionMax="47" xr10:uidLastSave="{4ACD5E0C-FF74-4CF5-A2A3-FF264745CDB9}"/>
  <workbookProtection lockStructure="1"/>
  <bookViews>
    <workbookView xWindow="-120" yWindow="-120" windowWidth="29040" windowHeight="15720" xr2:uid="{00000000-000D-0000-FFFF-FFFF00000000}"/>
  </bookViews>
  <sheets>
    <sheet name="NEF_ND" sheetId="1" r:id="rId1"/>
  </sheets>
  <definedNames>
    <definedName name="ANEXO">#REF!</definedName>
    <definedName name="_xlnm.Print_Area" localSheetId="0">NEF_ND!$B$2:$F$526</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7" i="1" l="1"/>
  <c r="F448" i="1" l="1"/>
  <c r="C447" i="1"/>
  <c r="D349" i="1"/>
  <c r="D186" i="1"/>
  <c r="D227" i="1"/>
  <c r="D185" i="1"/>
  <c r="D183" i="1"/>
  <c r="D70" i="1"/>
  <c r="D55" i="1"/>
  <c r="D50" i="1"/>
  <c r="D17" i="1"/>
  <c r="D14" i="1"/>
  <c r="D54" i="1"/>
  <c r="D53" i="1"/>
  <c r="D49" i="1"/>
  <c r="D47" i="1"/>
  <c r="C445" i="1"/>
  <c r="F147" i="1" l="1"/>
  <c r="D319" i="1" l="1"/>
  <c r="D73" i="1"/>
  <c r="D51" i="1" s="1"/>
  <c r="D59" i="1"/>
  <c r="F445" i="1"/>
  <c r="D85" i="1" l="1"/>
  <c r="E396" i="1"/>
  <c r="E386" i="1"/>
  <c r="F399" i="1" l="1"/>
  <c r="F397" i="1"/>
  <c r="F398" i="1"/>
  <c r="F434" i="1" l="1"/>
  <c r="D156" i="1"/>
  <c r="E383" i="1" l="1"/>
  <c r="E373" i="1"/>
  <c r="E364" i="1"/>
  <c r="E358" i="1"/>
  <c r="F156" i="1" l="1"/>
  <c r="F508" i="1" l="1"/>
  <c r="F485" i="1"/>
  <c r="F517" i="1" l="1"/>
  <c r="C434" i="1" l="1"/>
  <c r="E390" i="1" l="1"/>
  <c r="F386" i="1" s="1"/>
  <c r="F389" i="1" l="1"/>
  <c r="F388" i="1"/>
  <c r="F387" i="1"/>
  <c r="D63" i="1"/>
  <c r="F383" i="1"/>
  <c r="F477" i="1"/>
  <c r="D228" i="1"/>
  <c r="F385" i="1" l="1"/>
  <c r="F384" i="1"/>
  <c r="F373" i="1"/>
  <c r="F382" i="1" s="1"/>
  <c r="F358" i="1"/>
  <c r="F364" i="1"/>
  <c r="F372" i="1" s="1"/>
  <c r="D218" i="1"/>
  <c r="F390" i="1" l="1"/>
  <c r="F361" i="1"/>
  <c r="F378" i="1"/>
  <c r="F381" i="1"/>
  <c r="F362" i="1"/>
  <c r="F380" i="1"/>
  <c r="F379" i="1"/>
  <c r="F377" i="1"/>
  <c r="F374" i="1"/>
  <c r="F375" i="1"/>
  <c r="F376" i="1"/>
  <c r="F365" i="1"/>
  <c r="F360" i="1"/>
  <c r="F359" i="1"/>
  <c r="F363" i="1"/>
  <c r="F370" i="1"/>
  <c r="F368" i="1"/>
  <c r="F369" i="1"/>
  <c r="F366" i="1"/>
  <c r="F371" i="1"/>
  <c r="F367" i="1"/>
</calcChain>
</file>

<file path=xl/sharedStrings.xml><?xml version="1.0" encoding="utf-8"?>
<sst xmlns="http://schemas.openxmlformats.org/spreadsheetml/2006/main" count="582" uniqueCount="405">
  <si>
    <t xml:space="preserve">Notas a los Estados Financieros </t>
  </si>
  <si>
    <t xml:space="preserve">a) NOTAS DE DESGLOSE </t>
  </si>
  <si>
    <t>I) NOTAS AL ESTADO DE SITUACIÓN FINANCIERA</t>
  </si>
  <si>
    <t>ACTIVO</t>
  </si>
  <si>
    <t>A. Efectivo y Equivalentes</t>
  </si>
  <si>
    <t>1. Fondos con afectación específica, tipo y monto de los mismos</t>
  </si>
  <si>
    <t>2. Inversiones financieras</t>
  </si>
  <si>
    <t>Se revelará su tipo, monto, su clasificación en corto o largo plazo, separando aquellas que su vencimiento  sea menor a 3 meses</t>
  </si>
  <si>
    <t>2.1. A corto plazo</t>
  </si>
  <si>
    <t>2.2. A largo plazo</t>
  </si>
  <si>
    <t>2.3. Vencimiento menor a 3 meses</t>
  </si>
  <si>
    <t>B. Derechos a Recibir Efectivo y Equivalentes y Bienes o Servicios a Recibir</t>
  </si>
  <si>
    <t xml:space="preserve">1. Por Tipo de Contribución </t>
  </si>
  <si>
    <t>Se informará el monto que se encuentre pendiente de cobro  y por recuperar de hasta cinco ejercicios anteriores</t>
  </si>
  <si>
    <t xml:space="preserve">Montos sujetos a algún tipo de juicio con una antigúedad mayor a la señalada y la factibilidad de cobro </t>
  </si>
  <si>
    <t>2. Derechos a recibir efectivo y equivalentes, y bienes o servicios a recibir, desagregados por su vencimiento:</t>
  </si>
  <si>
    <t xml:space="preserve">a) Vencimiento a 90 días </t>
  </si>
  <si>
    <t xml:space="preserve">b) Vencimiento de 90 a 180 días </t>
  </si>
  <si>
    <t>c) Vencimiento de 180 a 365 días</t>
  </si>
  <si>
    <t>d) Vencimiento mayor a 365 días</t>
  </si>
  <si>
    <t>Características cualitativas relevantes que afecten a estas cuentas</t>
  </si>
  <si>
    <t>C. Bienes Disponibles para su Transformación o Consumo (Inventarios)</t>
  </si>
  <si>
    <t>ASEC_ESF_2doTRIM_Z0</t>
  </si>
  <si>
    <r>
      <t xml:space="preserve">1. Bienes disponibles para su transformacion </t>
    </r>
    <r>
      <rPr>
        <sz val="9"/>
        <rFont val="Arial"/>
        <family val="2"/>
      </rPr>
      <t>(aquéllos que se encuentren en la cuenta de Inventarios)</t>
    </r>
  </si>
  <si>
    <t xml:space="preserve">a) Información del sistema de costeo </t>
  </si>
  <si>
    <t>b) Método de de valuación aplicados a los inventarios</t>
  </si>
  <si>
    <t xml:space="preserve">c) Conveniencia de su aplicación dada la naturaleza de los mismos </t>
  </si>
  <si>
    <t xml:space="preserve">d) Impacto en la Información Financiera por cambios en el método o sistema </t>
  </si>
  <si>
    <t xml:space="preserve">2. Cuenta Almacén </t>
  </si>
  <si>
    <t>a) Método de de valuación</t>
  </si>
  <si>
    <t xml:space="preserve">b)Conveniencia de su aplicación </t>
  </si>
  <si>
    <t xml:space="preserve">c) Impacto en la Información Financiera por cambios en el método </t>
  </si>
  <si>
    <t xml:space="preserve">D. Inversiones Financieras </t>
  </si>
  <si>
    <t>1. Fideicomisos</t>
  </si>
  <si>
    <t xml:space="preserve">Recursos asignados por tipo y monto, y características significativas que tengan o puedan tener alguna incidencia en las inversiones financieras </t>
  </si>
  <si>
    <t>2. Saldos de las participaciones y aportaciones de capital</t>
  </si>
  <si>
    <t>E. Bienes Muebles, Inmuebles e Intangibles</t>
  </si>
  <si>
    <t>1. Bienes Muebles e Inmuebles</t>
  </si>
  <si>
    <t>a) Se informará de manera agrupada por cuenta, los rubros de Bienes Muebles e Inmuebles, el monto  de la depreciación del ejercicio y la acumulada, el método de depreciación, tasas aplicadas y los críterios de aplicación de los mismos.</t>
  </si>
  <si>
    <t>b) Características significativas del estado en que se encuentren los activos (Estado del Bien)</t>
  </si>
  <si>
    <t>2. Activos Intangibles y Diferidos</t>
  </si>
  <si>
    <t>Se Informará de manera agrupada por cuenta, los rubros de activos intangibles y diferidos, su monto y naturaleza, amortización del ejercicio, amortización acumulada, tasa y método aplicados</t>
  </si>
  <si>
    <t>F. Estimaciones y Deterioros</t>
  </si>
  <si>
    <t xml:space="preserve">Se informarán los criterios utilizados para la determinación de las estimaciones </t>
  </si>
  <si>
    <t>a) Estimación de cuentas incobrables</t>
  </si>
  <si>
    <t>b) Estimación de inventarios</t>
  </si>
  <si>
    <t>c) Deterioro de activos biológicos</t>
  </si>
  <si>
    <t>d) Otro ctriterio aplicable</t>
  </si>
  <si>
    <t>G. Otros Activos</t>
  </si>
  <si>
    <t>Se informará de las cuentas por tipo:</t>
  </si>
  <si>
    <t>1. Circulante</t>
  </si>
  <si>
    <t>Montos totales asociados</t>
  </si>
  <si>
    <t>Caracteristicas cualitativas significativas que les impacten financieramnete</t>
  </si>
  <si>
    <t xml:space="preserve">2. No Circulante </t>
  </si>
  <si>
    <t>PASIVO</t>
  </si>
  <si>
    <t>A. Relación de las Cuentas y Documentos por Pagar, desagregados por su vencimiento:</t>
  </si>
  <si>
    <t xml:space="preserve">Factibilidad del pago de dichos pasivos </t>
  </si>
  <si>
    <t>B. Recursos Localizados en Fondos de Bienes de Terceros en Administración y/o en Garantía</t>
  </si>
  <si>
    <t>1. A Corto Plazo</t>
  </si>
  <si>
    <t>Naturaleza de los recursos y sus carácterísticas cualitativas significativas que les afecten o puediran afectarles financieramente</t>
  </si>
  <si>
    <t>2. A Largo Plazo</t>
  </si>
  <si>
    <t>C. Cuentas de los Pasivos Diferidos y Otros</t>
  </si>
  <si>
    <t>1.Pasivos Diferidos</t>
  </si>
  <si>
    <t>Se informará el tipo, monto, naturaleza de los recursos, asi como las carácterísticas significativas que les impacten o puediran impactarles financieramente</t>
  </si>
  <si>
    <t>2. Otros</t>
  </si>
  <si>
    <t>II) NOTAS AL ESTADO DE ACTIVIDADES</t>
  </si>
  <si>
    <t>A. Ingesos de Gestión</t>
  </si>
  <si>
    <t>1. Impuestos</t>
  </si>
  <si>
    <t>Montos totales</t>
  </si>
  <si>
    <t>Características significativas</t>
  </si>
  <si>
    <t>2. Cuotas y aportaciones de seguridad social</t>
  </si>
  <si>
    <t>3. Contribuciones de mejoras</t>
  </si>
  <si>
    <t>4. Derechos</t>
  </si>
  <si>
    <t>5. Productos</t>
  </si>
  <si>
    <t>6. Aprovechamientos</t>
  </si>
  <si>
    <t xml:space="preserve">7. Ingresos por venta de bienes y prestación de servicios </t>
  </si>
  <si>
    <t xml:space="preserve">B. Participaciones, Aportaciones, Convenios, Incentivos Derivados de la Colaboración Fiscal, Fondos Distintos de Aportaciones, Transferencias, Asignaciones, Subsidios y Subvenciones, y Pensiones y Jubilaciones </t>
  </si>
  <si>
    <t>1. Participaciones</t>
  </si>
  <si>
    <t>2. Aportaciones</t>
  </si>
  <si>
    <t>3. Convenios</t>
  </si>
  <si>
    <t>4. Incentivos Derivados de la Colaboración Fiscal</t>
  </si>
  <si>
    <t>5. Fondos Distintos de Aportaciones</t>
  </si>
  <si>
    <t>6. Transferencias</t>
  </si>
  <si>
    <t xml:space="preserve">7. Asignaciones </t>
  </si>
  <si>
    <t xml:space="preserve">8. Subsidios y Subvenciones </t>
  </si>
  <si>
    <t xml:space="preserve">9. Pensiones y Jubilaciones </t>
  </si>
  <si>
    <t>C. Otros Ingresos y Beneficios</t>
  </si>
  <si>
    <t>1. Ingresos Financieros</t>
  </si>
  <si>
    <t>2. Incremento por Variación de Inventarios</t>
  </si>
  <si>
    <t>3. Disminución del Exceso de Estimaciones por Pérdida o Deterioro u Obsolescencia</t>
  </si>
  <si>
    <t>4. Disminución del Exceso de Provisiones</t>
  </si>
  <si>
    <t>5. Otros Ingresos y Beneficios Varios</t>
  </si>
  <si>
    <t>D. Gastos y Otras Pérdidas</t>
  </si>
  <si>
    <t xml:space="preserve">Explicación de las Cuentas </t>
  </si>
  <si>
    <t xml:space="preserve">1. Gastos de Funcionamiento </t>
  </si>
  <si>
    <t>2. Transferencias</t>
  </si>
  <si>
    <t>Subsidios y otras ayudas</t>
  </si>
  <si>
    <t xml:space="preserve">3. Participaciones y aportaciones </t>
  </si>
  <si>
    <t xml:space="preserve">4. Otros gastos y perdidas extraordinarias </t>
  </si>
  <si>
    <t>5. Ingresos y gastos extraordinarios, que en lo individual representen el 10% o más del total de los gastos</t>
  </si>
  <si>
    <t xml:space="preserve">III) NOTAS AL ESTADO DE VARIACIÓN EN LA HACIENDA PÚBLICA </t>
  </si>
  <si>
    <t xml:space="preserve">1. Modificaciones al patrimonio contribuido </t>
  </si>
  <si>
    <t xml:space="preserve">Informando el tipo, naturaleza y monto </t>
  </si>
  <si>
    <t>2. Recursos que modifican al patrimonio generado</t>
  </si>
  <si>
    <t>Informando acerca del monto y procedencia de los recursos que modifican al patrimonio generado</t>
  </si>
  <si>
    <t>VI) NOTAS AL ESTADO DE FLUJOS DE EFECTIVO</t>
  </si>
  <si>
    <t>Descripción</t>
  </si>
  <si>
    <t>Efectivo</t>
  </si>
  <si>
    <t>Efectivo en Bancos - Tesorería</t>
  </si>
  <si>
    <t>Efectivo en Bancos - Dependencias</t>
  </si>
  <si>
    <t>Inversiones temporales (hasta 3 meses)</t>
  </si>
  <si>
    <t>Fondos con afectación específica</t>
  </si>
  <si>
    <t>Depósitos de fondos de terceros y otros</t>
  </si>
  <si>
    <t>Total de Efectivo y Equivalentes</t>
  </si>
  <si>
    <t>B. Detalle de las adquisiciones de Bienes Muebles e Inmuebles</t>
  </si>
  <si>
    <t xml:space="preserve">Monto global, y en su caso, el porcentaje de las adquisiciones que fueron realizadas mediante subsidios de capital del sector central </t>
  </si>
  <si>
    <t>1. Bienes Muebles</t>
  </si>
  <si>
    <t>2. Bienes Inmuebles</t>
  </si>
  <si>
    <t xml:space="preserve">Importe de los pagos que durante el período se hicieron por la compra de los elementos citados </t>
  </si>
  <si>
    <t>C. Conciliación de los Flujos de Efectivo Netos de las Actividades de Operación y la Cuenta de Ahorro/Desahorro antes de Rubros Extraordinarios.</t>
  </si>
  <si>
    <t>A continuación se presenta un ejemplo de la elaboración de la conciliación:</t>
  </si>
  <si>
    <t xml:space="preserve">Ahorro/Desahorro antes de rubros Extraordinarios </t>
  </si>
  <si>
    <t>Movimientos de partidas (o rubros) que no afectan al efectivo.</t>
  </si>
  <si>
    <t xml:space="preserve">Depreciación </t>
  </si>
  <si>
    <t xml:space="preserve">Amortización </t>
  </si>
  <si>
    <t xml:space="preserve">Incrementos en las provisiones </t>
  </si>
  <si>
    <t>Incremento en inversiones producido por revaluación</t>
  </si>
  <si>
    <t>Ganancia/pérdida en venta de propiedad, planta y equipo</t>
  </si>
  <si>
    <t>Incremento en cuentas por cobrar</t>
  </si>
  <si>
    <t>Partidas extraordinarias</t>
  </si>
  <si>
    <t xml:space="preserve">* Las cuentas que aparecen en el cuadro anterior no son exhaustivas y tienen como finalidad ejemplificar el formato que se sugiere para elaborar la nota. </t>
  </si>
  <si>
    <t>V) CONCILIACIÓN ENTRE LOS INGRESOS PRESUPUESTARIOS Y CONTABLES, ASI COMO ENTRE LOS EGRESOS PRESUPUESTARIOS Y LOS GASTOS CONTABLES</t>
  </si>
  <si>
    <t>Conciliación entre los Ingresos Presupuestarios y Contables</t>
  </si>
  <si>
    <t>(Cifras en pesos)</t>
  </si>
  <si>
    <t>1. 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</si>
  <si>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</si>
  <si>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</si>
  <si>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</si>
  <si>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</si>
  <si>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</si>
  <si>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</si>
  <si>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</si>
  <si>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</si>
  <si>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</si>
  <si>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</si>
  <si>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</si>
  <si>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</si>
  <si>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Conciliación entre los Egresos Presupuestarios y los Gastos Contables</t>
  </si>
  <si>
    <t>1. Total de Egresos Presupuestarios</t>
  </si>
  <si>
    <t>2. Menos Egresos Presupuestario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</si>
  <si>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</si>
  <si>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</si>
  <si>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</si>
  <si>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</si>
  <si>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</si>
  <si>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</si>
  <si>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</si>
  <si>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</si>
  <si>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</si>
  <si>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</si>
  <si>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 11  Activos Intangibles</t>
  </si>
  <si>
    <t>2.12  Obra Pública en Bienes de Dominio Público</t>
  </si>
  <si>
    <t>2.13  Obra Pública en Bienes Propios</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</si>
  <si>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</si>
  <si>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</si>
  <si>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</si>
  <si>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</si>
  <si>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</si>
  <si>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</si>
  <si>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Presupuestales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</si>
  <si>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</si>
  <si>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</si>
  <si>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</si>
  <si>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</si>
  <si>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</si>
  <si>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</si>
  <si>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</si>
  <si>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Presupuestarios</t>
  </si>
  <si>
    <t>4. Total de Gastos Contables</t>
  </si>
  <si>
    <t xml:space="preserve">La ASE proporciona el formato de Notas de Desglose, sin embargo, los Entes Públicos podrán presentar la información que concierne a este rubro en el formato de su libre elección, siempre y cuando se trate de un libro de Excel.                                                                                                                               </t>
  </si>
  <si>
    <t>No aplica</t>
  </si>
  <si>
    <t>+14:2214:214:19</t>
  </si>
  <si>
    <t>Fondos con afectación especifica</t>
  </si>
  <si>
    <t>Fideicomiso Tecnológico</t>
  </si>
  <si>
    <t>Investigación</t>
  </si>
  <si>
    <t>PRODEP</t>
  </si>
  <si>
    <t>Otros</t>
  </si>
  <si>
    <t xml:space="preserve">Inversiones temporales </t>
  </si>
  <si>
    <t>No hay informacion que reportar</t>
  </si>
  <si>
    <t xml:space="preserve">Cuentas por cobrar a corto plazo </t>
  </si>
  <si>
    <t xml:space="preserve">Deudores diversos por cobrar a corto plazo </t>
  </si>
  <si>
    <t xml:space="preserve">Deudores por anticipos de la tesorería </t>
  </si>
  <si>
    <t xml:space="preserve">       </t>
  </si>
  <si>
    <t xml:space="preserve">Otros Derechos a Recibir Efectivo o Equivalentes   </t>
  </si>
  <si>
    <t>Los derechos a recibir efectivo y equivalentes por la cantidad de $ se integran de:</t>
  </si>
  <si>
    <t>Los Derechos a recibir bienes o servicios por la cantidad de $ se integran de:</t>
  </si>
  <si>
    <t>Anticipo a contratistas por obra</t>
  </si>
  <si>
    <t>Otros derechos a recibir bienes y servicios</t>
  </si>
  <si>
    <t>Factibilidad de cobro</t>
  </si>
  <si>
    <t>Cuentas por cobrar a corto plazo</t>
  </si>
  <si>
    <t>Alumnos (1)</t>
  </si>
  <si>
    <t>Subsidios devengados (2)</t>
  </si>
  <si>
    <t>Convenios devengados (3)</t>
  </si>
  <si>
    <t>Adeudos de empleados por servicios recibidos</t>
  </si>
  <si>
    <t xml:space="preserve">Otras cuentas por cobrar a corto plazo </t>
  </si>
  <si>
    <t>Deudores diversos</t>
  </si>
  <si>
    <t>Deudores comprobación de gastos (4)</t>
  </si>
  <si>
    <t>Adeudos de empleados (5)</t>
  </si>
  <si>
    <t>Deudores por Anticipos de la tesorería a corto plazo</t>
  </si>
  <si>
    <t>Caja fondo fijos egresos</t>
  </si>
  <si>
    <t>Otros Derechos a Recibir efectivo o Equivalentes</t>
  </si>
  <si>
    <t>Total</t>
  </si>
  <si>
    <t>Cuenta</t>
  </si>
  <si>
    <t>Cantidad</t>
  </si>
  <si>
    <t>Deudores diversos por cobrar a corto plazo</t>
  </si>
  <si>
    <t>1.	Adeudos por cobro de colegiatura e inscripción
2.	Subsidios pendientes de cobro al cierre de ejercicio
3.	Convenios pendientes de cobro al cierre de ejercicio 
4.	Adeudos de empleados por responsabilidades (comprobación de gastos) pendientes de comprobación.
5.	Adeudos de empleados de la institución pendientes de recuperar (descuento vía nomina)</t>
  </si>
  <si>
    <t>Derechos a recibir bienes y servicios</t>
  </si>
  <si>
    <t>Anticipo a contratistas por obra pública a corto plazo</t>
  </si>
  <si>
    <t>Otros derechos a recibir bienes o servicios a corto plazo</t>
  </si>
  <si>
    <t xml:space="preserve">Almacenes de materiales y suministros de consumo consiste en inventario de Medicamentos de Farmacia para consumo de derechohabientes del Servicio Médico proporcionado a personal docente de la Institución.  </t>
  </si>
  <si>
    <t>El método de valuación de inventarios utilizado es "precios promedio" Se utiliza este método debido a su sencillez de operación y porque normaliza los costos unitarios del periodo</t>
  </si>
  <si>
    <t>Saldo</t>
  </si>
  <si>
    <t>% Depreciación</t>
  </si>
  <si>
    <t>Bienes inmuebles</t>
  </si>
  <si>
    <t>Terrenos</t>
  </si>
  <si>
    <t>Edificios no habitacionales</t>
  </si>
  <si>
    <t>Infraestructura</t>
  </si>
  <si>
    <t>Construcciones en proceso en bienes propios</t>
  </si>
  <si>
    <t>Bienes muebles</t>
  </si>
  <si>
    <t>Mobiliario y equipo de administración</t>
  </si>
  <si>
    <t>Muebles de oficina y estantería</t>
  </si>
  <si>
    <t>Muebles, excepto de oficina y estantería</t>
  </si>
  <si>
    <t>Equipo de cómputo y de tecnologías de la información</t>
  </si>
  <si>
    <t>Otros mobiliarios y equipo de administración</t>
  </si>
  <si>
    <t>Mobiliario y equipo educacional y recreativo</t>
  </si>
  <si>
    <t>Equipos y aparatos audiovisuales</t>
  </si>
  <si>
    <t>Aparatos deportivos</t>
  </si>
  <si>
    <t>Cámaras fotográficas y de video</t>
  </si>
  <si>
    <t>Otro mobiliario y equipo educacional y recreativo</t>
  </si>
  <si>
    <t>Equipo e instrumental médico y de laboratorio</t>
  </si>
  <si>
    <t>Equipo médico y de laboratorio</t>
  </si>
  <si>
    <t>Instrumental médico y de laboratorio</t>
  </si>
  <si>
    <t>Equipo de transporte</t>
  </si>
  <si>
    <t>Automóviles y camiones</t>
  </si>
  <si>
    <t>Carrocería y remolques</t>
  </si>
  <si>
    <t>Otros equipos de transporte</t>
  </si>
  <si>
    <t>Maquinaria, otros equipos y herramientas</t>
  </si>
  <si>
    <t>Maquinaria y equipo agropecuario</t>
  </si>
  <si>
    <t xml:space="preserve">Sistema de aire acondicionado, calefacción y de refrigeración </t>
  </si>
  <si>
    <t>Equipo de comunicaciones y telecomunicaciones</t>
  </si>
  <si>
    <t>Equipo de generación eléctrica, aparatos y accesorios eléctricos</t>
  </si>
  <si>
    <t>Herramientas y maquinarias-herramientas</t>
  </si>
  <si>
    <t>Otros equipos</t>
  </si>
  <si>
    <t>Colecciones, obras de arte y objetos valiosos</t>
  </si>
  <si>
    <t>Bienes artísticos, culturales y científicos</t>
  </si>
  <si>
    <t>Activos biológicos</t>
  </si>
  <si>
    <t>Bovinos</t>
  </si>
  <si>
    <t>Depreciación acumulada</t>
  </si>
  <si>
    <t>Licencias Software y Programas</t>
  </si>
  <si>
    <t>Licencias informáticas e intelectuales</t>
  </si>
  <si>
    <t>Las estimaciones de cuentas incobrables y deterioros de $ y se integran de:
•	Estimación de cuentas incobrables por la cantidad de $7,844,626. 
•	Estimación de cuentas incobrables alumnos por la cantidad de $12,944,077.</t>
  </si>
  <si>
    <t>Depósitos efectuados por la institución para garantizar servicios básicos y depósitos en garantía para arrendamientos.</t>
  </si>
  <si>
    <t>Servicios personales por pagar a corto plazo</t>
  </si>
  <si>
    <t>Sueldos por pagar</t>
  </si>
  <si>
    <t>Proveedores por pagar a corto plazo</t>
  </si>
  <si>
    <t>Honorarios por pagar</t>
  </si>
  <si>
    <t>Proveedores</t>
  </si>
  <si>
    <t>Retenciones y contribuciones por pagar a corto plazo</t>
  </si>
  <si>
    <t>Cuotas IMSS</t>
  </si>
  <si>
    <t>Infonavit cuotas</t>
  </si>
  <si>
    <t>Infonavit créditos</t>
  </si>
  <si>
    <t>Cuotas afores</t>
  </si>
  <si>
    <t>ISR salarios</t>
  </si>
  <si>
    <t>ISR honorarios</t>
  </si>
  <si>
    <t>IVA honorarios</t>
  </si>
  <si>
    <t>CMIC 2% y 5% millar</t>
  </si>
  <si>
    <t>ISR asimilados salarios</t>
  </si>
  <si>
    <t>ISR por arrendamientos</t>
  </si>
  <si>
    <t>IVA por arrendamientos</t>
  </si>
  <si>
    <t>Retención cuotas IMSS empleados orquesta</t>
  </si>
  <si>
    <t>Devoluciones a la ley de ingresos por pagar a corto plazo</t>
  </si>
  <si>
    <t xml:space="preserve">Devoluciones de la ley de ingresos por pagar a corto plazo </t>
  </si>
  <si>
    <t>Otras cuentas por pagar a corto plazo</t>
  </si>
  <si>
    <t>Documentos por pagar a corto plazo</t>
  </si>
  <si>
    <t>Pensiones alimenticias</t>
  </si>
  <si>
    <t>Depositos en custodia</t>
  </si>
  <si>
    <t>Sindicato UACJ</t>
  </si>
  <si>
    <t>Devoluciones viaticos PIFI</t>
  </si>
  <si>
    <t>Intercambio de cheques alumnos</t>
  </si>
  <si>
    <t>Fonacot</t>
  </si>
  <si>
    <t>Ingresos cobrados por adelantado</t>
  </si>
  <si>
    <t>Alumnos Tramite de titulo</t>
  </si>
  <si>
    <t>Ingresos por clasificar</t>
  </si>
  <si>
    <t>Ingresos por aplicar</t>
  </si>
  <si>
    <t>Ingresos por venta de bienes y servicios de organismos descentralizados</t>
  </si>
  <si>
    <t>Corresponden principalmente a ingresos por colegiatura e inscripcion y servicios prestados a alumnos de la institucion</t>
  </si>
  <si>
    <t>Convenios</t>
  </si>
  <si>
    <t>Corresponde a ingresos obtenidos a traves de convenios celebrados con empresas y asociaciones</t>
  </si>
  <si>
    <t>Subsidio federal ordinario</t>
  </si>
  <si>
    <t>Subsidio estatal ordinario</t>
  </si>
  <si>
    <t>Subsidio del impuesto predial</t>
  </si>
  <si>
    <t>Total subsidios</t>
  </si>
  <si>
    <t xml:space="preserve">Subsidios </t>
  </si>
  <si>
    <t>Subsidio Federal</t>
  </si>
  <si>
    <t>Subsidio Estatal</t>
  </si>
  <si>
    <t>Intereses ganados</t>
  </si>
  <si>
    <t>Corresponde a intereses bancarios generados en cuentas de inversión.</t>
  </si>
  <si>
    <t>Cambios y correcciones contables</t>
  </si>
  <si>
    <t>Diferencia en cambios</t>
  </si>
  <si>
    <t>Recuperaciones SUMAR CUENTAS DE RECUPERACIONES</t>
  </si>
  <si>
    <t>Pena convencional a proveedores</t>
  </si>
  <si>
    <t>Donaciones de muebles e inmuebles</t>
  </si>
  <si>
    <t>Cambios y correcciones contables. Saldo corresponde principalmente a reconocimiento de adeudo de subsidio ordinario de ejercicios anteriores por parte del gobierno del estado</t>
  </si>
  <si>
    <t>Cuenta de gastos</t>
  </si>
  <si>
    <t>%</t>
  </si>
  <si>
    <t>Servicios personales</t>
  </si>
  <si>
    <t>Remuneraciones al personal de carácter permanente</t>
  </si>
  <si>
    <t>Remuneraciones adicionales y especiales</t>
  </si>
  <si>
    <t>Seguridad social</t>
  </si>
  <si>
    <t>Otras prestaciones sociales y económicas</t>
  </si>
  <si>
    <t>Pago de estímulos a servidores públicos</t>
  </si>
  <si>
    <t>Materiales y suministros</t>
  </si>
  <si>
    <t xml:space="preserve">Materiales de administración, emisión de documentos </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</si>
  <si>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</si>
  <si>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</si>
  <si>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</si>
  <si>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</si>
  <si>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</si>
  <si>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</si>
  <si>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</si>
  <si>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</si>
  <si>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</si>
  <si>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</si>
  <si>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</si>
  <si>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</si>
  <si>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</si>
  <si>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</si>
  <si>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</si>
  <si>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</si>
  <si>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</si>
  <si>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Ayudas sociales</t>
  </si>
  <si>
    <t>Becas</t>
  </si>
  <si>
    <t>Otros gastos</t>
  </si>
  <si>
    <t>Gastos de ejercicios anteriores</t>
  </si>
  <si>
    <t>Diferencias por tipo de cambio negativas en efectivo y equivalentes</t>
  </si>
  <si>
    <t>Retencion 4% IVA Transportistas</t>
  </si>
  <si>
    <t>2.14  Proyectos Productivos y acciones de fomento</t>
  </si>
  <si>
    <t>Mobiliario y equipo de cafeterías</t>
  </si>
  <si>
    <t>Mobiliario y equipo de biblioteca</t>
  </si>
  <si>
    <t>Acervo bibliográfico</t>
  </si>
  <si>
    <t>Equipo e instrumentos musicales</t>
  </si>
  <si>
    <t>UNIVERSIDAD AUTONOMA DE CIUDAD JUÁREZ</t>
  </si>
  <si>
    <t>UNIVERSIDAD AUTONOMA DE CIUDAD JUAREZ</t>
  </si>
  <si>
    <t>Aportaciones</t>
  </si>
  <si>
    <t>Subsidio estatal 4%</t>
  </si>
  <si>
    <t>ISR Regimen simplificado de confianza honorarios</t>
  </si>
  <si>
    <t>ISR Regimen simplificado de confianza bienes y servicios</t>
  </si>
  <si>
    <t>10% </t>
  </si>
  <si>
    <t> 10%</t>
  </si>
  <si>
    <t>Licencias Industriales, comerciales y otras</t>
  </si>
  <si>
    <t>Ayudas sociales a personas</t>
  </si>
  <si>
    <t>2023</t>
  </si>
  <si>
    <t>Otros activos intangibles</t>
  </si>
  <si>
    <t>ISR Regimen simplificado de confianza arrendamientos</t>
  </si>
  <si>
    <t>ISR Salarios pendiente de pago</t>
  </si>
  <si>
    <t>RET. ISR Asimilados a Salarios pendientes de pago</t>
  </si>
  <si>
    <t>10% I.S.R. Honorarios en transito</t>
  </si>
  <si>
    <t>6.67% I.V.A Honorarios en transito</t>
  </si>
  <si>
    <t>Gastos por cuentas incobrables</t>
  </si>
  <si>
    <t>Otros gastos varios</t>
  </si>
  <si>
    <t>Boletos de Avion T. Credito</t>
  </si>
  <si>
    <t>Subsidio estatal 4% Adicional</t>
  </si>
  <si>
    <t>2024</t>
  </si>
  <si>
    <t xml:space="preserve"> </t>
  </si>
  <si>
    <t>Por adeudos en Cuentas por cobrar a corto plazo, se han registrado estimaciones para cuentas incobrables de subsidios, la cantidad de $73,731,494</t>
  </si>
  <si>
    <t>Valores en garantía por la cantidad de $ 1,538,491 están integrados por:</t>
  </si>
  <si>
    <t>Por adeudos en Cuentas por cobrar a corto plazo, se han registrado estimaciones para cuentas incobrables de alumnos, la cantidad de $32,801,156</t>
  </si>
  <si>
    <t>Por adeudos en Cuentas por cobrar a corto plazo, se han registrado estimaciones para cuentas incobrables de alumnos, la cantidad de $32,801,157</t>
  </si>
  <si>
    <t>Subsidio Federal Extraordinario tercer anexo</t>
  </si>
  <si>
    <t>Subsidio Estatal Extraordinario tercer anexo</t>
  </si>
  <si>
    <t>OCTUBRE-DICIEMBRE 2023</t>
  </si>
  <si>
    <t>OCTUBRE-DICIEMBRE 2024</t>
  </si>
  <si>
    <t>Al 31 de Diciembre 2024</t>
  </si>
  <si>
    <t>Diciembre 2024</t>
  </si>
  <si>
    <t>Por adeudos en cuenta Deudores diversos por cobrar a corto plazo, se han registrado hasta el 31 de Diciembre de 2024, estimaciones para cuentas incobrables por la cantidad de $4,499,350</t>
  </si>
  <si>
    <t>. No se efectuaron cambios respecto al método de valuación a Diciembre 2024</t>
  </si>
  <si>
    <t>Por adeudos en cuenta Deudores diversos por cobrar a corto plazo, se han registrado hasta el 31 de diciembre de 2024, estimaciones para cuentas incobrables por la cantidad de $4,499,350</t>
  </si>
  <si>
    <t>Subsidios recibidos a Diciembre 2024</t>
  </si>
  <si>
    <t>Diciembre</t>
  </si>
  <si>
    <t>Remuneraciones adicionales y especiales por la cantidad de $ 550,675,501 representa el 20.67% del total del gasto y corresponde a pago de tiempo extra, prima vacacional, de antigüedad y gratificación de fin de año.</t>
  </si>
  <si>
    <t>Correspondiente del 1 de octubre al 31 de diciembre de 2024</t>
  </si>
  <si>
    <t>Ahorro/Desahorro del 01 octubre al 31 de Diciembre 2024</t>
  </si>
  <si>
    <t xml:space="preserve">De acuerdo a lo estipulado en Convenio de Colaboración a diciembre 2024, se devengo la cantidad de $751,502,175 por concepto de Subsidio Estatal Ordinario. Lo efectivamente recibido por este concepto al 31 de diciembre 2024, fue la cantidad de $751,502,175 lo cual representa una diferencia de $0                                                                                                                                                                            De acuerdo a lo estipulado en el Segundo Anexo, a diciembre 2024 se devengo la cantidad de $7,257,153 por concepto de Subsidio Estatal Extraordinario. Lo efectivamente recibido por este concepto al 31 de diciembre 2024, fue la cantidad de $7,257,153 lo cual representa una diferencia de $0                                                                                                                                                                                             De acuerdo a lo estipulado en el Tercer Anexo, a diciembre 2024 se devengo la cantidad de $25,484,969 por concepto de Subsidio Estatal Extraordinario. Lo efectivamente recibido por este concepto al 31 de diciembre 2024, fue la cantidad de $25,484,969 lo cual representa una diferencia de $0                                            </t>
  </si>
  <si>
    <t>De acuerdo a lo estipulado en Convenio de Colaboración, a diciembre 2024 se devengo la cantidad de $1,370,483,145 por concepto de Subsidio Federal Ordinario. Lo efectivamente recibido por este concepto al 31 de diciembre 2024, fue la cantidad de $1,370,483,145 lo cual representa una diferencia de $0                                                                                                                                                                De acuerdo a lo estipulado en al Segundo Anexo, a diciembre 2024 se devengo la cantidad de $18,661,249 por concepto de Subsidio Federal Extrordinario. No se recibió lo estipulado en el convenio al 31 de diciembre 2024.,                                                                                                                                                                                                                                                                                                                                                                        De acuerdo a lo estipulado en el Tercer Anexo, a diciembre 2024 se devengo la cantidad de $46,475,875 por concepto de Subsidio Federal Extraordinario. Lo efectivamente recibido por este concepto al 31 de diciembre 2024, fue la cantidad de $46,475,875 lo cual representa una diferencia de $0</t>
  </si>
  <si>
    <t>Remuneraciones al personal de carácter permanente por la cantidad de $ 792,772,121 representa el 29.75% del total del gasto y corresponde a sueldos del personal Docente, Administrativo y de confianza.</t>
  </si>
  <si>
    <t>Seguridad social por la cantidad de $262,251,029 representa el 9.84%  del total del gasto y corresponde al pago de cuotas al IMSS, Afores, Infonavit, Servicio médico a docentes y Seguro de Vida.</t>
  </si>
  <si>
    <t>Otras prestaciones sociales y económicas por la cantidad de $143,152,357 representa el 5.37% de total del gasto y corresponde a bonos de despensa, Apoyos contractuales, Indemnizaciones y otras prestaciones.</t>
  </si>
  <si>
    <t>Pago de estímulos sociales a servidores públicos por la cantidad de $121,404,342 representa el 4.56% del total del gasto y corresponde al pago de estímulos al personal académico y administrativo.</t>
  </si>
  <si>
    <t xml:space="preserve">Servicios profesionales, científicos y técnicos y otros servicios la cantidad de $197,110,059 representa el 7.40% del total de gasto y corresponde al pago de honorarios docentes, honorarios profesionales, asesorías, servicios de seguridad y vigilancia entre otros. </t>
  </si>
  <si>
    <t>Proceden de los recursos que modifican el patrimonio generado</t>
  </si>
  <si>
    <t>*Subsidios Federales</t>
  </si>
  <si>
    <t>*Subsidios Estatales</t>
  </si>
  <si>
    <t>*Ingresos Propios</t>
  </si>
  <si>
    <t>Hacienda pública / Patrimonio Generado de Ejercicios Anteriores presento una variación de $184,950,539</t>
  </si>
  <si>
    <t xml:space="preserve">Hacienda pública / Patrimonio generado una disminución en las variaciones por la cantidad de $143,867,160 durante el ejercicio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</si>
</sst>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0.00_-;\-&quot;$&quot;* #,##0.00_-;_-&quot;$&quot;* &quot;-&quot;??_-;_-@_-"/>
    <numFmt numFmtId="166" formatCode="_-* #,##0.00_-;\-* #,##0.00_-;_-* &quot;-&quot;??_-;_-@_-"/>
  </numFmts>
  <fonts count="11" x14ac:knownFonts="1">
    <font>
      <sz val="11"/>
      <color theme="1"/>
      <name val="Calibri"/>
      <family val="2"/>
      <scheme val="minor"/>
    </font>
    <font>
      <sz val="9"/>
      <name val="Arial"/>
      <family val="2"/>
    </font>
    <font>
      <b/>
      <sz val="9"/>
      <name val="Arial"/>
      <family val="2"/>
    </font>
    <font>
      <b/>
      <sz val="10"/>
      <name val="Arial"/>
      <family val="2"/>
    </font>
    <font>
      <sz val="8"/>
      <name val="Calibri"/>
      <family val="2"/>
    </font>
    <font>
      <i/>
      <sz val="9"/>
      <name val="Arial"/>
      <family val="2"/>
    </font>
    <font>
      <sz val="11"/>
      <color theme="1"/>
      <name val="Calibri"/>
      <family val="2"/>
      <scheme val="minor"/>
    </font>
    <font>
      <sz val="9"/>
      <color theme="0"/>
      <name val="Arial"/>
      <family val="2"/>
    </font>
    <font>
      <sz val="9"/>
      <color rgb="FFFF0000"/>
      <name val="Arial"/>
      <family val="2"/>
    </font>
    <font>
      <sz val="9"/>
      <color theme="1"/>
      <name val="Arial"/>
      <family val="2"/>
    </font>
    <font>
      <b/>
      <sz val="9"/>
      <color theme="1"/>
      <name val="Arial"/>
      <family val="2"/>
    </font>
  </fonts>
  <fills count="5">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166" fontId="6" fillId="0" borderId="0" applyFont="0" applyFill="0" applyBorder="0" applyAlignment="0" applyProtection="0"/>
    <xf numFmtId="165" fontId="6" fillId="0" borderId="0" applyFont="0" applyFill="0" applyBorder="0" applyAlignment="0" applyProtection="0"/>
  </cellStyleXfs>
  <cellXfs count="389">
    <xf numFmtId="0" fontId="0" fillId="0" borderId="0" xfId="0"/>
    <xf numFmtId="49" fontId="1" fillId="0" borderId="0" xfId="0" applyNumberFormat="1" applyFont="1" applyAlignment="1">
      <alignment vertical="center"/>
    </xf>
    <xf numFmtId="0" fontId="1" fillId="0" borderId="0" xfId="0" applyFont="1" applyAlignment="1">
      <alignment vertical="center"/>
    </xf>
    <xf numFmtId="49" fontId="2" fillId="0" borderId="1" xfId="0" applyNumberFormat="1" applyFont="1" applyBorder="1" applyAlignment="1">
      <alignment horizontal="left" vertical="center" indent="1"/>
    </xf>
    <xf numFmtId="49" fontId="2" fillId="0" borderId="2" xfId="0" applyNumberFormat="1" applyFont="1" applyBorder="1" applyAlignment="1">
      <alignment horizontal="left" vertical="center" wrapText="1" indent="2"/>
    </xf>
    <xf numFmtId="49" fontId="2" fillId="0" borderId="3" xfId="0" applyNumberFormat="1" applyFont="1" applyBorder="1" applyAlignment="1">
      <alignment horizontal="left" vertical="center" wrapText="1" indent="3"/>
    </xf>
    <xf numFmtId="49" fontId="1" fillId="0" borderId="3" xfId="0" applyNumberFormat="1" applyFont="1" applyBorder="1" applyAlignment="1">
      <alignment horizontal="left" vertical="center" wrapText="1" indent="3"/>
    </xf>
    <xf numFmtId="49" fontId="1" fillId="0" borderId="3" xfId="0" applyNumberFormat="1" applyFont="1" applyBorder="1" applyAlignment="1">
      <alignment horizontal="left" vertical="center" wrapText="1" indent="4"/>
    </xf>
    <xf numFmtId="49" fontId="1" fillId="0" borderId="4" xfId="0" applyNumberFormat="1" applyFont="1" applyBorder="1" applyAlignment="1">
      <alignment horizontal="left" vertical="center" wrapText="1" indent="4"/>
    </xf>
    <xf numFmtId="49" fontId="1" fillId="0" borderId="5" xfId="0" applyNumberFormat="1" applyFont="1" applyBorder="1" applyAlignment="1">
      <alignment horizontal="left" vertical="center" wrapText="1" indent="4"/>
    </xf>
    <xf numFmtId="49" fontId="2" fillId="0" borderId="3" xfId="0" applyNumberFormat="1" applyFont="1" applyBorder="1" applyAlignment="1">
      <alignment horizontal="left" vertical="center" wrapText="1" indent="2"/>
    </xf>
    <xf numFmtId="0" fontId="2" fillId="0" borderId="3" xfId="0" applyFont="1" applyBorder="1" applyAlignment="1">
      <alignment horizontal="left" vertical="center" indent="4"/>
    </xf>
    <xf numFmtId="49" fontId="1" fillId="0" borderId="3" xfId="0" applyNumberFormat="1" applyFont="1" applyBorder="1" applyAlignment="1">
      <alignment horizontal="left" vertical="center" wrapText="1" indent="5"/>
    </xf>
    <xf numFmtId="49" fontId="1" fillId="0" borderId="6" xfId="0" applyNumberFormat="1" applyFont="1" applyBorder="1" applyAlignment="1">
      <alignment horizontal="left" vertical="center" wrapText="1" indent="4"/>
    </xf>
    <xf numFmtId="49" fontId="1" fillId="0" borderId="5" xfId="0" applyNumberFormat="1" applyFont="1" applyBorder="1" applyAlignment="1">
      <alignment horizontal="left" vertical="center" wrapText="1" indent="3"/>
    </xf>
    <xf numFmtId="49" fontId="7" fillId="0" borderId="0" xfId="0" applyNumberFormat="1" applyFont="1" applyAlignment="1">
      <alignment horizontal="right" vertical="center"/>
    </xf>
    <xf numFmtId="0" fontId="1" fillId="0" borderId="0" xfId="0" applyFont="1" applyAlignment="1">
      <alignment horizontal="left" vertical="center" indent="3"/>
    </xf>
    <xf numFmtId="49" fontId="1" fillId="0" borderId="3" xfId="0" applyNumberFormat="1" applyFont="1" applyBorder="1" applyAlignment="1">
      <alignment horizontal="left" vertical="center" indent="4"/>
    </xf>
    <xf numFmtId="0" fontId="1" fillId="0" borderId="0" xfId="0" applyFont="1" applyAlignment="1">
      <alignment horizontal="left" vertical="center" indent="5"/>
    </xf>
    <xf numFmtId="0" fontId="1" fillId="0" borderId="0" xfId="0" applyFont="1" applyAlignment="1">
      <alignment horizontal="left" vertical="center" indent="2"/>
    </xf>
    <xf numFmtId="49" fontId="1" fillId="0" borderId="5" xfId="0" applyNumberFormat="1" applyFont="1" applyBorder="1" applyAlignment="1">
      <alignment horizontal="left" vertical="center" wrapText="1" indent="5"/>
    </xf>
    <xf numFmtId="49" fontId="2" fillId="0" borderId="3" xfId="0" applyNumberFormat="1" applyFont="1" applyBorder="1" applyAlignment="1">
      <alignment horizontal="left" vertical="center" wrapText="1" indent="4"/>
    </xf>
    <xf numFmtId="49" fontId="2" fillId="0" borderId="6" xfId="0" applyNumberFormat="1" applyFont="1" applyBorder="1" applyAlignment="1">
      <alignment horizontal="left" vertical="center" wrapText="1" indent="4"/>
    </xf>
    <xf numFmtId="49" fontId="1" fillId="0" borderId="2" xfId="0" applyNumberFormat="1" applyFont="1" applyBorder="1" applyAlignment="1">
      <alignment vertical="center"/>
    </xf>
    <xf numFmtId="49" fontId="2" fillId="0" borderId="3" xfId="0" applyNumberFormat="1" applyFont="1" applyBorder="1" applyAlignment="1">
      <alignment horizontal="left" vertical="center" indent="4"/>
    </xf>
    <xf numFmtId="0" fontId="1" fillId="0" borderId="5" xfId="0" applyFont="1" applyBorder="1" applyAlignment="1">
      <alignment vertical="center"/>
    </xf>
    <xf numFmtId="49" fontId="1" fillId="0" borderId="3" xfId="0" applyNumberFormat="1" applyFont="1" applyBorder="1" applyAlignment="1">
      <alignment horizontal="left" vertical="center" indent="5"/>
    </xf>
    <xf numFmtId="49" fontId="1" fillId="0" borderId="6" xfId="0" applyNumberFormat="1" applyFont="1" applyBorder="1" applyAlignment="1">
      <alignment horizontal="left" vertical="center" wrapText="1" indent="5"/>
    </xf>
    <xf numFmtId="0" fontId="2" fillId="0" borderId="3" xfId="0" applyFont="1" applyBorder="1" applyAlignment="1">
      <alignment horizontal="left" indent="4"/>
    </xf>
    <xf numFmtId="0" fontId="1" fillId="0" borderId="7" xfId="0" applyFont="1" applyBorder="1" applyAlignment="1">
      <alignment vertical="center"/>
    </xf>
    <xf numFmtId="49" fontId="2" fillId="0" borderId="8" xfId="0" applyNumberFormat="1" applyFont="1" applyBorder="1" applyAlignment="1">
      <alignment horizontal="left" vertical="center" indent="1"/>
    </xf>
    <xf numFmtId="0" fontId="8" fillId="0" borderId="5" xfId="0" applyFont="1" applyBorder="1" applyAlignment="1">
      <alignment horizontal="left" vertical="center" indent="4"/>
    </xf>
    <xf numFmtId="49" fontId="2" fillId="0" borderId="3" xfId="0" applyNumberFormat="1" applyFont="1" applyBorder="1" applyAlignment="1">
      <alignment horizontal="left" vertical="center" indent="3"/>
    </xf>
    <xf numFmtId="0" fontId="1" fillId="0" borderId="8" xfId="0" applyFont="1" applyBorder="1" applyAlignment="1">
      <alignment vertical="center"/>
    </xf>
    <xf numFmtId="49" fontId="2" fillId="0" borderId="2" xfId="0" applyNumberFormat="1" applyFont="1" applyBorder="1" applyAlignment="1">
      <alignment horizontal="left" vertical="center" indent="1"/>
    </xf>
    <xf numFmtId="49" fontId="1" fillId="0" borderId="3" xfId="0" applyNumberFormat="1" applyFont="1" applyBorder="1" applyAlignment="1">
      <alignment horizontal="left" vertical="center" wrapText="1" indent="6"/>
    </xf>
    <xf numFmtId="49" fontId="1" fillId="0" borderId="4" xfId="0" applyNumberFormat="1" applyFont="1" applyBorder="1" applyAlignment="1">
      <alignment horizontal="left" vertical="center" wrapText="1" indent="6"/>
    </xf>
    <xf numFmtId="49" fontId="1" fillId="0" borderId="5" xfId="0" applyNumberFormat="1" applyFont="1" applyBorder="1" applyAlignment="1">
      <alignment horizontal="left" vertical="center" wrapText="1" indent="6"/>
    </xf>
    <xf numFmtId="49" fontId="1" fillId="0" borderId="6" xfId="0" applyNumberFormat="1" applyFont="1" applyBorder="1" applyAlignment="1">
      <alignment horizontal="left" vertical="center" wrapText="1" indent="6"/>
    </xf>
    <xf numFmtId="49" fontId="2" fillId="0" borderId="3" xfId="0" applyNumberFormat="1" applyFont="1" applyBorder="1" applyAlignment="1">
      <alignment horizontal="left" vertical="center" wrapText="1" indent="5"/>
    </xf>
    <xf numFmtId="49" fontId="2" fillId="0" borderId="6" xfId="0" applyNumberFormat="1" applyFont="1" applyBorder="1" applyAlignment="1">
      <alignment horizontal="left" vertical="center" wrapText="1" indent="5"/>
    </xf>
    <xf numFmtId="49" fontId="1" fillId="0" borderId="8" xfId="0" applyNumberFormat="1" applyFont="1" applyBorder="1" applyAlignment="1">
      <alignment horizontal="left" vertical="center" wrapText="1" indent="5"/>
    </xf>
    <xf numFmtId="49" fontId="2" fillId="0" borderId="8" xfId="0" applyNumberFormat="1" applyFont="1" applyBorder="1" applyAlignment="1">
      <alignment horizontal="center" vertical="center"/>
    </xf>
    <xf numFmtId="0" fontId="2" fillId="2" borderId="8" xfId="0" applyFont="1" applyFill="1" applyBorder="1" applyAlignment="1">
      <alignment horizontal="center" vertical="center"/>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0" fontId="1" fillId="0" borderId="8" xfId="0" applyFont="1" applyBorder="1"/>
    <xf numFmtId="0" fontId="1" fillId="0" borderId="11" xfId="0" applyFont="1" applyBorder="1"/>
    <xf numFmtId="0" fontId="2" fillId="0" borderId="8"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left" vertical="center" wrapText="1" indent="2"/>
    </xf>
    <xf numFmtId="0" fontId="1" fillId="0" borderId="13" xfId="0" applyFont="1" applyBorder="1" applyAlignment="1">
      <alignment horizontal="left" vertical="center" wrapText="1" indent="3"/>
    </xf>
    <xf numFmtId="0" fontId="2" fillId="0" borderId="13" xfId="0" applyFont="1" applyBorder="1" applyAlignment="1">
      <alignment horizontal="left" vertical="center" wrapText="1" indent="5"/>
    </xf>
    <xf numFmtId="0" fontId="1" fillId="0" borderId="14" xfId="0" applyFont="1" applyBorder="1" applyAlignment="1">
      <alignment horizontal="left" vertical="center" wrapText="1" indent="3"/>
    </xf>
    <xf numFmtId="0" fontId="1" fillId="0" borderId="15" xfId="0" applyFont="1" applyBorder="1" applyAlignment="1">
      <alignment horizontal="left" vertical="center" wrapText="1" indent="3"/>
    </xf>
    <xf numFmtId="0" fontId="2" fillId="3" borderId="16" xfId="0" applyFont="1" applyFill="1" applyBorder="1" applyAlignment="1">
      <alignment horizontal="left" vertical="center"/>
    </xf>
    <xf numFmtId="0" fontId="1" fillId="0" borderId="17" xfId="0" applyFont="1" applyBorder="1" applyAlignment="1">
      <alignment horizontal="left" vertical="center" indent="1"/>
    </xf>
    <xf numFmtId="0" fontId="1" fillId="0" borderId="13" xfId="0" applyFont="1" applyBorder="1" applyAlignment="1">
      <alignment horizontal="left" vertical="center" indent="1"/>
    </xf>
    <xf numFmtId="0" fontId="1" fillId="0" borderId="14" xfId="0" applyFont="1" applyBorder="1" applyAlignment="1">
      <alignment horizontal="left" vertical="center" indent="1"/>
    </xf>
    <xf numFmtId="0" fontId="1" fillId="0" borderId="18" xfId="0" applyFont="1" applyBorder="1" applyAlignment="1">
      <alignment vertical="center"/>
    </xf>
    <xf numFmtId="0" fontId="9" fillId="0" borderId="21" xfId="0" applyFont="1" applyBorder="1" applyAlignment="1">
      <alignment horizontal="left" vertical="center" wrapText="1" indent="1"/>
    </xf>
    <xf numFmtId="0" fontId="0" fillId="0" borderId="11" xfId="0" applyBorder="1"/>
    <xf numFmtId="0" fontId="1" fillId="0" borderId="21" xfId="0" applyFont="1" applyBorder="1" applyAlignment="1">
      <alignment vertical="center"/>
    </xf>
    <xf numFmtId="0" fontId="1" fillId="0" borderId="9" xfId="0" applyFont="1" applyBorder="1" applyAlignment="1">
      <alignment vertical="center"/>
    </xf>
    <xf numFmtId="49" fontId="2" fillId="0" borderId="0" xfId="0" applyNumberFormat="1" applyFont="1" applyAlignment="1">
      <alignment horizontal="center" vertical="center"/>
    </xf>
    <xf numFmtId="0" fontId="2" fillId="0" borderId="25" xfId="0" applyFont="1" applyBorder="1" applyAlignment="1">
      <alignment vertical="center"/>
    </xf>
    <xf numFmtId="4" fontId="10" fillId="0" borderId="26" xfId="0" applyNumberFormat="1" applyFont="1" applyBorder="1" applyAlignment="1">
      <alignment horizontal="left" vertical="center" wrapText="1" indent="1"/>
    </xf>
    <xf numFmtId="4" fontId="10" fillId="0" borderId="0" xfId="0" applyNumberFormat="1" applyFont="1" applyAlignment="1">
      <alignment horizontal="right"/>
    </xf>
    <xf numFmtId="0" fontId="2" fillId="0" borderId="10" xfId="0" applyFont="1" applyBorder="1" applyAlignment="1">
      <alignment horizontal="center" vertical="center"/>
    </xf>
    <xf numFmtId="0" fontId="2" fillId="0" borderId="0" xfId="0" applyFont="1" applyAlignment="1">
      <alignment horizontal="center" vertical="center"/>
    </xf>
    <xf numFmtId="4" fontId="9" fillId="0" borderId="31" xfId="0" applyNumberFormat="1" applyFont="1" applyBorder="1" applyAlignment="1">
      <alignment horizontal="right"/>
    </xf>
    <xf numFmtId="49" fontId="1" fillId="0" borderId="29" xfId="1" applyNumberFormat="1" applyFont="1" applyFill="1" applyBorder="1" applyAlignment="1" applyProtection="1">
      <alignment horizontal="center" vertical="center" wrapText="1"/>
      <protection locked="0"/>
    </xf>
    <xf numFmtId="49" fontId="1" fillId="0" borderId="29"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0" fillId="3" borderId="18" xfId="0" applyFont="1" applyFill="1" applyBorder="1" applyAlignment="1">
      <alignment horizontal="center" vertical="center" wrapText="1"/>
    </xf>
    <xf numFmtId="0" fontId="9" fillId="0" borderId="32" xfId="0" applyFont="1" applyBorder="1" applyAlignment="1">
      <alignment horizontal="center" vertical="center" wrapText="1"/>
    </xf>
    <xf numFmtId="0" fontId="10" fillId="2" borderId="18" xfId="0" applyFont="1" applyFill="1" applyBorder="1" applyAlignment="1">
      <alignment horizontal="left" vertical="center" wrapText="1" indent="1"/>
    </xf>
    <xf numFmtId="0" fontId="9" fillId="0" borderId="33" xfId="0" applyFont="1" applyBorder="1" applyAlignment="1">
      <alignment horizontal="left" vertical="center" wrapText="1" indent="2"/>
    </xf>
    <xf numFmtId="0" fontId="10" fillId="0" borderId="33" xfId="0" applyFont="1" applyBorder="1" applyAlignment="1">
      <alignment horizontal="left" vertical="center" wrapText="1" indent="1"/>
    </xf>
    <xf numFmtId="0" fontId="9" fillId="0" borderId="33" xfId="0" applyFont="1" applyBorder="1" applyAlignment="1">
      <alignment horizontal="left" vertical="center" indent="2"/>
    </xf>
    <xf numFmtId="0" fontId="9" fillId="0" borderId="34" xfId="0" applyFont="1" applyBorder="1" applyAlignment="1">
      <alignment horizontal="left" vertical="center" wrapText="1" indent="2"/>
    </xf>
    <xf numFmtId="0" fontId="9" fillId="0" borderId="35" xfId="0" applyFont="1" applyBorder="1" applyAlignment="1">
      <alignment horizontal="left" vertical="center" wrapText="1"/>
    </xf>
    <xf numFmtId="0" fontId="9" fillId="0" borderId="36" xfId="0" applyFont="1" applyBorder="1" applyAlignment="1">
      <alignment horizontal="left" vertical="center" wrapText="1" indent="1"/>
    </xf>
    <xf numFmtId="0" fontId="9" fillId="0" borderId="0" xfId="0" applyFont="1" applyProtection="1">
      <protection locked="0"/>
    </xf>
    <xf numFmtId="0" fontId="3" fillId="0" borderId="0" xfId="0" applyFont="1" applyAlignment="1" applyProtection="1">
      <alignment horizontal="center" vertical="center" wrapText="1"/>
      <protection locked="0"/>
    </xf>
    <xf numFmtId="49" fontId="1" fillId="0" borderId="37" xfId="1" applyNumberFormat="1" applyFont="1" applyFill="1" applyBorder="1" applyAlignment="1" applyProtection="1">
      <alignment horizontal="center" vertical="center" wrapText="1"/>
      <protection locked="0"/>
    </xf>
    <xf numFmtId="0" fontId="2" fillId="3" borderId="38" xfId="0" applyFont="1" applyFill="1" applyBorder="1" applyAlignment="1">
      <alignment horizontal="center" vertical="center"/>
    </xf>
    <xf numFmtId="4" fontId="1" fillId="0" borderId="39" xfId="0" applyNumberFormat="1" applyFont="1" applyBorder="1" applyAlignment="1" applyProtection="1">
      <alignment horizontal="center"/>
      <protection locked="0"/>
    </xf>
    <xf numFmtId="4" fontId="1" fillId="0" borderId="40" xfId="0" applyNumberFormat="1" applyFont="1" applyBorder="1" applyAlignment="1" applyProtection="1">
      <alignment horizontal="center"/>
      <protection locked="0"/>
    </xf>
    <xf numFmtId="0" fontId="10" fillId="0" borderId="37" xfId="0" applyFont="1" applyBorder="1" applyAlignment="1">
      <alignment horizontal="left" vertical="center" wrapText="1" indent="1"/>
    </xf>
    <xf numFmtId="0" fontId="9" fillId="0" borderId="37" xfId="0" applyFont="1" applyBorder="1" applyAlignment="1">
      <alignment horizontal="left" vertical="center" wrapText="1" indent="2"/>
    </xf>
    <xf numFmtId="0" fontId="9" fillId="0" borderId="41" xfId="0" applyFont="1" applyBorder="1" applyAlignment="1">
      <alignment horizontal="left" vertical="center" wrapText="1" indent="2"/>
    </xf>
    <xf numFmtId="0" fontId="9" fillId="0" borderId="42" xfId="0" applyFont="1" applyBorder="1" applyAlignment="1">
      <alignment horizontal="left" vertical="center" wrapText="1" indent="1"/>
    </xf>
    <xf numFmtId="0" fontId="10" fillId="2" borderId="10" xfId="0" applyFont="1" applyFill="1" applyBorder="1" applyAlignment="1">
      <alignment horizontal="center" vertical="center" wrapText="1"/>
    </xf>
    <xf numFmtId="0" fontId="9" fillId="0" borderId="43" xfId="0" applyFont="1" applyBorder="1" applyAlignment="1">
      <alignment horizontal="left" vertical="center" wrapText="1"/>
    </xf>
    <xf numFmtId="49" fontId="1" fillId="0" borderId="13" xfId="1" applyNumberFormat="1" applyFont="1" applyFill="1" applyBorder="1" applyAlignment="1" applyProtection="1">
      <alignment horizontal="left" vertical="center" wrapText="1"/>
      <protection locked="0"/>
    </xf>
    <xf numFmtId="49" fontId="1" fillId="3" borderId="13" xfId="1" applyNumberFormat="1" applyFont="1" applyFill="1" applyBorder="1" applyAlignment="1" applyProtection="1">
      <alignment horizontal="left" vertical="center" wrapText="1"/>
      <protection locked="0"/>
    </xf>
    <xf numFmtId="49" fontId="1" fillId="3" borderId="13" xfId="1" applyNumberFormat="1" applyFont="1" applyFill="1" applyBorder="1" applyAlignment="1" applyProtection="1">
      <alignment horizontal="center" vertical="center" wrapText="1"/>
      <protection locked="0"/>
    </xf>
    <xf numFmtId="49" fontId="1" fillId="0" borderId="44" xfId="0" applyNumberFormat="1" applyFont="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center" wrapText="1"/>
      <protection locked="0"/>
    </xf>
    <xf numFmtId="49" fontId="1" fillId="0" borderId="14" xfId="0" applyNumberFormat="1" applyFont="1" applyBorder="1" applyAlignment="1" applyProtection="1">
      <alignment horizontal="left" vertical="center" wrapText="1"/>
      <protection locked="0"/>
    </xf>
    <xf numFmtId="3" fontId="1" fillId="0" borderId="0" xfId="0" applyNumberFormat="1" applyFont="1" applyAlignment="1">
      <alignment vertical="center"/>
    </xf>
    <xf numFmtId="49" fontId="1" fillId="0" borderId="37" xfId="0" applyNumberFormat="1" applyFont="1" applyBorder="1" applyAlignment="1" applyProtection="1">
      <alignment horizontal="center" vertical="center" wrapText="1"/>
      <protection locked="0"/>
    </xf>
    <xf numFmtId="49" fontId="1" fillId="3" borderId="13" xfId="0" applyNumberFormat="1" applyFont="1" applyFill="1" applyBorder="1" applyAlignment="1" applyProtection="1">
      <alignment horizontal="center" vertical="center" wrapText="1"/>
      <protection locked="0"/>
    </xf>
    <xf numFmtId="0" fontId="1" fillId="0" borderId="37" xfId="0" applyFont="1" applyBorder="1" applyAlignment="1" applyProtection="1">
      <alignment horizontal="center" vertical="center"/>
      <protection locked="0"/>
    </xf>
    <xf numFmtId="49" fontId="1" fillId="0" borderId="45" xfId="1" applyNumberFormat="1" applyFont="1" applyFill="1" applyBorder="1" applyAlignment="1" applyProtection="1">
      <alignment vertical="center" wrapText="1"/>
      <protection locked="0"/>
    </xf>
    <xf numFmtId="49" fontId="1" fillId="0" borderId="27" xfId="1" applyNumberFormat="1" applyFont="1" applyFill="1" applyBorder="1" applyAlignment="1" applyProtection="1">
      <alignment horizontal="center" vertical="center" wrapText="1"/>
      <protection locked="0"/>
    </xf>
    <xf numFmtId="49" fontId="1" fillId="3" borderId="27" xfId="1" applyNumberFormat="1" applyFont="1" applyFill="1" applyBorder="1" applyAlignment="1" applyProtection="1">
      <alignment horizontal="center" vertical="center" wrapText="1"/>
      <protection locked="0"/>
    </xf>
    <xf numFmtId="49" fontId="1" fillId="3" borderId="27" xfId="0" applyNumberFormat="1" applyFont="1" applyFill="1" applyBorder="1" applyAlignment="1" applyProtection="1">
      <alignment horizontal="center" vertical="center" wrapText="1"/>
      <protection locked="0"/>
    </xf>
    <xf numFmtId="49" fontId="1" fillId="0" borderId="2" xfId="0" applyNumberFormat="1" applyFont="1" applyBorder="1" applyAlignment="1">
      <alignment horizontal="left" vertical="center" wrapText="1" indent="5"/>
    </xf>
    <xf numFmtId="49" fontId="1" fillId="0" borderId="44" xfId="1" applyNumberFormat="1"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17" fontId="1" fillId="3" borderId="37" xfId="0" applyNumberFormat="1" applyFont="1" applyFill="1" applyBorder="1" applyAlignment="1" applyProtection="1">
      <alignment horizontal="center" vertical="center"/>
      <protection locked="0"/>
    </xf>
    <xf numFmtId="0" fontId="2" fillId="0" borderId="13" xfId="0" applyFont="1" applyBorder="1" applyAlignment="1" applyProtection="1">
      <alignment horizontal="left" vertical="center"/>
      <protection locked="0"/>
    </xf>
    <xf numFmtId="0" fontId="1" fillId="0" borderId="37"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49" fontId="2" fillId="0" borderId="4" xfId="0" applyNumberFormat="1" applyFont="1" applyBorder="1" applyAlignment="1">
      <alignment horizontal="left" vertical="center" wrapText="1" indent="5"/>
    </xf>
    <xf numFmtId="49" fontId="2" fillId="0" borderId="21" xfId="0" applyNumberFormat="1" applyFont="1" applyBorder="1" applyAlignment="1">
      <alignment horizontal="left" vertical="center" wrapText="1" indent="5"/>
    </xf>
    <xf numFmtId="4" fontId="0" fillId="0" borderId="0" xfId="0" applyNumberFormat="1" applyAlignment="1">
      <alignment vertical="top"/>
    </xf>
    <xf numFmtId="4" fontId="1" fillId="0" borderId="0" xfId="0" applyNumberFormat="1" applyFont="1" applyAlignment="1">
      <alignment vertical="center"/>
    </xf>
    <xf numFmtId="0" fontId="1" fillId="0" borderId="13" xfId="0" applyFont="1" applyBorder="1" applyAlignment="1" applyProtection="1">
      <alignment horizontal="left" vertical="center"/>
      <protection locked="0"/>
    </xf>
    <xf numFmtId="49" fontId="2" fillId="0" borderId="13" xfId="0" applyNumberFormat="1" applyFont="1" applyBorder="1" applyAlignment="1" applyProtection="1">
      <alignment horizontal="left" vertical="center" wrapText="1"/>
      <protection locked="0"/>
    </xf>
    <xf numFmtId="49" fontId="1" fillId="0" borderId="27" xfId="0" applyNumberFormat="1" applyFont="1" applyBorder="1" applyAlignment="1" applyProtection="1">
      <alignment horizontal="center" vertical="center" wrapText="1"/>
      <protection locked="0"/>
    </xf>
    <xf numFmtId="49" fontId="1" fillId="0" borderId="13"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right" vertical="center" wrapText="1"/>
      <protection locked="0"/>
    </xf>
    <xf numFmtId="3" fontId="1" fillId="0" borderId="37" xfId="0" applyNumberFormat="1" applyFont="1" applyBorder="1" applyAlignment="1" applyProtection="1">
      <alignment horizontal="right" vertical="center"/>
      <protection locked="0"/>
    </xf>
    <xf numFmtId="0" fontId="2" fillId="0" borderId="13" xfId="0" applyFont="1" applyBorder="1" applyAlignment="1" applyProtection="1">
      <alignment horizontal="center" vertical="center"/>
      <protection locked="0"/>
    </xf>
    <xf numFmtId="0" fontId="1" fillId="0" borderId="14"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3" fontId="1" fillId="0" borderId="27" xfId="0" applyNumberFormat="1" applyFont="1" applyBorder="1" applyAlignment="1" applyProtection="1">
      <alignment horizontal="center" vertical="center"/>
      <protection locked="0"/>
    </xf>
    <xf numFmtId="0" fontId="2" fillId="0" borderId="27" xfId="0" applyFont="1" applyBorder="1" applyAlignment="1" applyProtection="1">
      <alignment horizontal="left" vertical="center"/>
      <protection locked="0"/>
    </xf>
    <xf numFmtId="0" fontId="1" fillId="0" borderId="14" xfId="0" applyFont="1" applyBorder="1" applyAlignment="1" applyProtection="1">
      <alignment vertical="center"/>
      <protection locked="0"/>
    </xf>
    <xf numFmtId="4" fontId="1" fillId="0" borderId="18" xfId="0" applyNumberFormat="1" applyFont="1" applyBorder="1" applyAlignment="1" applyProtection="1">
      <alignment horizontal="right"/>
      <protection locked="0"/>
    </xf>
    <xf numFmtId="4" fontId="1" fillId="0" borderId="31" xfId="0" applyNumberFormat="1" applyFont="1" applyBorder="1" applyAlignment="1" applyProtection="1">
      <alignment horizontal="right"/>
      <protection locked="0"/>
    </xf>
    <xf numFmtId="3" fontId="1" fillId="0" borderId="27" xfId="0" applyNumberFormat="1" applyFont="1" applyBorder="1" applyAlignment="1" applyProtection="1">
      <alignment horizontal="right" vertical="center"/>
      <protection locked="0"/>
    </xf>
    <xf numFmtId="3" fontId="1" fillId="0" borderId="0" xfId="0" applyNumberFormat="1" applyFont="1" applyAlignment="1" applyProtection="1">
      <alignment horizontal="right" vertical="center"/>
      <protection locked="0"/>
    </xf>
    <xf numFmtId="3" fontId="1" fillId="0" borderId="1" xfId="0" applyNumberFormat="1" applyFont="1" applyBorder="1" applyAlignment="1" applyProtection="1">
      <alignment horizontal="right"/>
      <protection locked="0"/>
    </xf>
    <xf numFmtId="3" fontId="1" fillId="0" borderId="46" xfId="0" applyNumberFormat="1" applyFont="1" applyBorder="1" applyAlignment="1" applyProtection="1">
      <alignment horizontal="right"/>
      <protection locked="0"/>
    </xf>
    <xf numFmtId="3" fontId="1" fillId="0" borderId="37" xfId="1" applyNumberFormat="1" applyFont="1" applyFill="1" applyBorder="1" applyAlignment="1" applyProtection="1">
      <alignment horizontal="right" vertical="center" wrapText="1"/>
      <protection locked="0"/>
    </xf>
    <xf numFmtId="3" fontId="5" fillId="0" borderId="27" xfId="1" applyNumberFormat="1" applyFont="1" applyFill="1" applyBorder="1" applyAlignment="1" applyProtection="1">
      <alignment horizontal="center" vertical="center" wrapText="1"/>
      <protection locked="0"/>
    </xf>
    <xf numFmtId="0" fontId="1" fillId="0" borderId="3" xfId="0" applyFont="1" applyBorder="1" applyAlignment="1" applyProtection="1">
      <alignment horizontal="left" vertical="center"/>
      <protection locked="0"/>
    </xf>
    <xf numFmtId="0" fontId="1" fillId="0" borderId="33" xfId="0" applyFont="1" applyBorder="1" applyAlignment="1" applyProtection="1">
      <alignment horizontal="center" vertical="center"/>
      <protection locked="0"/>
    </xf>
    <xf numFmtId="0" fontId="1" fillId="0" borderId="27"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10" fontId="1" fillId="0" borderId="29" xfId="0" applyNumberFormat="1" applyFont="1" applyBorder="1" applyAlignment="1" applyProtection="1">
      <alignment horizontal="center" vertical="center"/>
      <protection locked="0"/>
    </xf>
    <xf numFmtId="3" fontId="1" fillId="0" borderId="27" xfId="1" applyNumberFormat="1" applyFont="1" applyFill="1" applyBorder="1" applyAlignment="1" applyProtection="1">
      <alignment horizontal="right" vertical="center" wrapText="1"/>
      <protection locked="0"/>
    </xf>
    <xf numFmtId="0" fontId="1" fillId="0" borderId="37" xfId="0" applyFont="1" applyBorder="1" applyAlignment="1" applyProtection="1">
      <alignment horizontal="right" vertical="center"/>
      <protection locked="0"/>
    </xf>
    <xf numFmtId="17" fontId="2" fillId="3" borderId="47" xfId="0" applyNumberFormat="1" applyFont="1" applyFill="1" applyBorder="1" applyAlignment="1">
      <alignment horizontal="center" vertical="center"/>
    </xf>
    <xf numFmtId="0" fontId="1" fillId="3" borderId="12" xfId="0" applyFont="1" applyFill="1" applyBorder="1" applyAlignment="1" applyProtection="1">
      <alignment horizontal="center" vertical="center"/>
      <protection locked="0"/>
    </xf>
    <xf numFmtId="0" fontId="1" fillId="3" borderId="48" xfId="0" applyFont="1" applyFill="1" applyBorder="1" applyAlignment="1" applyProtection="1">
      <alignment horizontal="center" vertical="center"/>
      <protection locked="0"/>
    </xf>
    <xf numFmtId="0" fontId="1" fillId="3" borderId="49" xfId="0" applyFont="1" applyFill="1" applyBorder="1" applyAlignment="1" applyProtection="1">
      <alignment horizontal="center" vertical="center"/>
      <protection locked="0"/>
    </xf>
    <xf numFmtId="3" fontId="1" fillId="0" borderId="29" xfId="0" applyNumberFormat="1" applyFont="1" applyBorder="1" applyAlignment="1" applyProtection="1">
      <alignment horizontal="right" vertical="center"/>
      <protection locked="0"/>
    </xf>
    <xf numFmtId="0" fontId="1" fillId="0" borderId="6" xfId="0" applyFont="1" applyBorder="1" applyAlignment="1" applyProtection="1">
      <alignment horizontal="right" vertical="center"/>
      <protection locked="0"/>
    </xf>
    <xf numFmtId="3" fontId="1" fillId="0" borderId="50" xfId="0" applyNumberFormat="1" applyFont="1" applyBorder="1" applyAlignment="1" applyProtection="1">
      <alignment horizontal="right" vertical="center"/>
      <protection locked="0"/>
    </xf>
    <xf numFmtId="0" fontId="1" fillId="0" borderId="50" xfId="0" applyFont="1" applyBorder="1" applyAlignment="1" applyProtection="1">
      <alignment horizontal="center" vertical="center"/>
      <protection locked="0"/>
    </xf>
    <xf numFmtId="3" fontId="1" fillId="0" borderId="51" xfId="0" applyNumberFormat="1" applyFont="1" applyBorder="1" applyAlignment="1" applyProtection="1">
      <alignment horizontal="right" vertical="center"/>
      <protection locked="0"/>
    </xf>
    <xf numFmtId="49" fontId="2" fillId="0" borderId="13" xfId="1" applyNumberFormat="1" applyFont="1" applyFill="1" applyBorder="1" applyAlignment="1" applyProtection="1">
      <alignment horizontal="center" vertical="center" wrapText="1"/>
      <protection locked="0"/>
    </xf>
    <xf numFmtId="0" fontId="9" fillId="0" borderId="19" xfId="0" applyFont="1" applyBorder="1" applyAlignment="1">
      <alignment horizontal="center" vertical="center" wrapText="1"/>
    </xf>
    <xf numFmtId="0" fontId="10" fillId="0" borderId="23" xfId="0" applyFont="1" applyBorder="1" applyAlignment="1">
      <alignment horizontal="left" vertical="center" wrapText="1" indent="1"/>
    </xf>
    <xf numFmtId="0" fontId="9" fillId="0" borderId="23" xfId="0" applyFont="1" applyBorder="1" applyAlignment="1">
      <alignment horizontal="left" vertical="center" wrapText="1" indent="2"/>
    </xf>
    <xf numFmtId="0" fontId="9" fillId="0" borderId="24" xfId="0" applyFont="1" applyBorder="1" applyAlignment="1">
      <alignment horizontal="left" vertical="center" wrapText="1" indent="2"/>
    </xf>
    <xf numFmtId="0" fontId="9" fillId="0" borderId="20" xfId="0" applyFont="1" applyBorder="1" applyAlignment="1">
      <alignment horizontal="left" vertical="center" wrapText="1" indent="1"/>
    </xf>
    <xf numFmtId="4" fontId="10" fillId="0" borderId="9" xfId="0" applyNumberFormat="1" applyFont="1" applyBorder="1" applyAlignment="1">
      <alignment horizontal="left" vertical="center" wrapText="1" indent="1"/>
    </xf>
    <xf numFmtId="0" fontId="1" fillId="0" borderId="37" xfId="0" applyFont="1" applyBorder="1" applyAlignment="1" applyProtection="1">
      <alignment vertical="center"/>
      <protection locked="0"/>
    </xf>
    <xf numFmtId="0" fontId="1" fillId="0" borderId="33"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29" xfId="0" applyFont="1" applyBorder="1" applyAlignment="1" applyProtection="1">
      <alignment vertical="center"/>
      <protection locked="0"/>
    </xf>
    <xf numFmtId="9" fontId="1" fillId="0" borderId="27" xfId="0" applyNumberFormat="1"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0" borderId="4" xfId="0" applyFont="1" applyBorder="1" applyAlignment="1" applyProtection="1">
      <alignment horizontal="left" vertical="center"/>
      <protection locked="0"/>
    </xf>
    <xf numFmtId="3" fontId="1" fillId="0" borderId="28" xfId="0" applyNumberFormat="1" applyFont="1" applyBorder="1" applyAlignment="1" applyProtection="1">
      <alignment horizontal="right" vertical="center"/>
      <protection locked="0"/>
    </xf>
    <xf numFmtId="0" fontId="1" fillId="0" borderId="28" xfId="0" applyFont="1" applyBorder="1" applyAlignment="1" applyProtection="1">
      <alignment horizontal="center" vertical="center"/>
      <protection locked="0"/>
    </xf>
    <xf numFmtId="3" fontId="1" fillId="0" borderId="30" xfId="0" applyNumberFormat="1" applyFont="1" applyBorder="1" applyAlignment="1" applyProtection="1">
      <alignment horizontal="right" vertical="center"/>
      <protection locked="0"/>
    </xf>
    <xf numFmtId="10" fontId="1" fillId="0" borderId="30" xfId="0" applyNumberFormat="1" applyFont="1" applyBorder="1" applyAlignment="1" applyProtection="1">
      <alignment horizontal="center" vertical="center"/>
      <protection locked="0"/>
    </xf>
    <xf numFmtId="0" fontId="1" fillId="0" borderId="25" xfId="0" applyFont="1" applyBorder="1" applyAlignment="1">
      <alignment horizontal="center" vertical="center"/>
    </xf>
    <xf numFmtId="0" fontId="1" fillId="0" borderId="8" xfId="0" applyFont="1" applyBorder="1" applyAlignment="1">
      <alignment horizontal="center" vertical="center"/>
    </xf>
    <xf numFmtId="0" fontId="1" fillId="0" borderId="18" xfId="0" applyFont="1" applyBorder="1" applyAlignment="1">
      <alignment horizontal="center" vertical="center"/>
    </xf>
    <xf numFmtId="0" fontId="10" fillId="0" borderId="13" xfId="0" applyFont="1" applyBorder="1" applyAlignment="1">
      <alignment horizontal="left" vertical="center" wrapText="1" indent="1"/>
    </xf>
    <xf numFmtId="0" fontId="10" fillId="0" borderId="39" xfId="0" applyFont="1" applyBorder="1" applyAlignment="1">
      <alignment horizontal="left" vertical="center" wrapText="1" indent="1"/>
    </xf>
    <xf numFmtId="0" fontId="9" fillId="0" borderId="13" xfId="0" applyFont="1" applyBorder="1" applyAlignment="1">
      <alignment horizontal="left" vertical="center" wrapText="1" indent="2"/>
    </xf>
    <xf numFmtId="0" fontId="9" fillId="0" borderId="39" xfId="0" applyFont="1" applyBorder="1" applyAlignment="1">
      <alignment horizontal="left" vertical="center" wrapText="1" indent="2"/>
    </xf>
    <xf numFmtId="0" fontId="10" fillId="3" borderId="8" xfId="0" applyFont="1" applyFill="1" applyBorder="1" applyAlignment="1">
      <alignment horizontal="center" vertical="center" wrapText="1"/>
    </xf>
    <xf numFmtId="0" fontId="9" fillId="0" borderId="7" xfId="0" applyFont="1" applyBorder="1" applyAlignment="1">
      <alignment horizontal="center" vertical="center" wrapText="1"/>
    </xf>
    <xf numFmtId="0" fontId="10" fillId="2" borderId="8" xfId="0" applyFont="1" applyFill="1" applyBorder="1" applyAlignment="1">
      <alignment horizontal="left" vertical="center" wrapText="1" indent="1"/>
    </xf>
    <xf numFmtId="0" fontId="10" fillId="2" borderId="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53" xfId="0" applyFont="1" applyBorder="1" applyAlignment="1">
      <alignment horizontal="left" vertical="center" wrapText="1" indent="2"/>
    </xf>
    <xf numFmtId="0" fontId="9" fillId="0" borderId="54" xfId="0" applyFont="1" applyBorder="1" applyAlignment="1">
      <alignment horizontal="left" vertical="center" wrapText="1" indent="2"/>
    </xf>
    <xf numFmtId="0" fontId="9" fillId="0" borderId="17" xfId="0" applyFont="1" applyBorder="1" applyAlignment="1">
      <alignment horizontal="left" vertical="center" wrapText="1" indent="1"/>
    </xf>
    <xf numFmtId="0" fontId="9" fillId="0" borderId="55" xfId="0" applyFont="1" applyBorder="1" applyAlignment="1">
      <alignment horizontal="left" vertical="center" wrapText="1" indent="1"/>
    </xf>
    <xf numFmtId="0" fontId="9" fillId="0" borderId="3" xfId="0" applyFont="1" applyBorder="1" applyAlignment="1">
      <alignment horizontal="left" vertical="center" wrapText="1" indent="2"/>
    </xf>
    <xf numFmtId="0" fontId="9" fillId="0" borderId="5" xfId="0" applyFont="1" applyBorder="1" applyAlignment="1">
      <alignment horizontal="left" vertical="center" wrapText="1"/>
    </xf>
    <xf numFmtId="0" fontId="9" fillId="0" borderId="52" xfId="0" applyFont="1" applyBorder="1" applyAlignment="1">
      <alignment horizontal="left" vertical="center" wrapText="1"/>
    </xf>
    <xf numFmtId="0" fontId="10" fillId="0" borderId="3" xfId="0" applyFont="1" applyBorder="1" applyAlignment="1">
      <alignment horizontal="left" vertical="center" wrapText="1" indent="1"/>
    </xf>
    <xf numFmtId="0" fontId="9" fillId="0" borderId="3" xfId="0" applyFont="1" applyBorder="1" applyAlignment="1">
      <alignment horizontal="left" vertical="center" indent="2"/>
    </xf>
    <xf numFmtId="0" fontId="8" fillId="0" borderId="0" xfId="0" applyFont="1" applyAlignment="1" applyProtection="1">
      <alignment horizontal="center" vertical="center" wrapText="1"/>
      <protection locked="0"/>
    </xf>
    <xf numFmtId="0" fontId="9" fillId="0" borderId="4" xfId="0" applyFont="1" applyBorder="1" applyAlignment="1">
      <alignment horizontal="left" vertical="center" wrapText="1" indent="1"/>
    </xf>
    <xf numFmtId="0" fontId="9" fillId="0" borderId="6" xfId="0" applyFont="1" applyBorder="1" applyAlignment="1">
      <alignment horizontal="left" vertical="center" wrapText="1" indent="2"/>
    </xf>
    <xf numFmtId="0" fontId="9" fillId="0" borderId="2" xfId="0" applyFont="1" applyBorder="1" applyAlignment="1">
      <alignment horizontal="left" vertical="center" wrapText="1"/>
    </xf>
    <xf numFmtId="166" fontId="1" fillId="0" borderId="0" xfId="1" applyFont="1" applyAlignment="1">
      <alignment vertical="center"/>
    </xf>
    <xf numFmtId="166" fontId="1" fillId="0" borderId="0" xfId="0" applyNumberFormat="1" applyFont="1" applyAlignment="1">
      <alignment vertical="center"/>
    </xf>
    <xf numFmtId="3" fontId="1" fillId="4" borderId="27" xfId="0" applyNumberFormat="1" applyFont="1" applyFill="1" applyBorder="1" applyAlignment="1" applyProtection="1">
      <alignment horizontal="right" vertical="center"/>
      <protection locked="0"/>
    </xf>
    <xf numFmtId="164" fontId="1" fillId="0" borderId="37" xfId="2" applyNumberFormat="1" applyFont="1" applyFill="1" applyBorder="1" applyAlignment="1" applyProtection="1">
      <alignment horizontal="center" vertical="center"/>
      <protection locked="0"/>
    </xf>
    <xf numFmtId="164" fontId="1" fillId="0" borderId="44" xfId="2" applyNumberFormat="1" applyFont="1" applyFill="1" applyBorder="1" applyAlignment="1" applyProtection="1">
      <alignment horizontal="center" vertical="center"/>
      <protection locked="0"/>
    </xf>
    <xf numFmtId="164" fontId="1" fillId="0" borderId="27" xfId="2" applyNumberFormat="1" applyFont="1" applyFill="1" applyBorder="1" applyAlignment="1" applyProtection="1">
      <alignment horizontal="center" vertical="center"/>
      <protection locked="0"/>
    </xf>
    <xf numFmtId="3" fontId="1" fillId="0" borderId="27" xfId="0" applyNumberFormat="1" applyFont="1" applyBorder="1" applyAlignment="1" applyProtection="1">
      <alignment horizontal="right"/>
      <protection locked="0"/>
    </xf>
    <xf numFmtId="3" fontId="1" fillId="0" borderId="29" xfId="0" applyNumberFormat="1" applyFont="1" applyBorder="1" applyAlignment="1" applyProtection="1">
      <alignment horizontal="right"/>
      <protection locked="0"/>
    </xf>
    <xf numFmtId="3" fontId="1" fillId="0" borderId="27" xfId="0" applyNumberFormat="1" applyFont="1" applyBorder="1" applyAlignment="1" applyProtection="1">
      <alignment horizontal="center"/>
      <protection locked="0"/>
    </xf>
    <xf numFmtId="3" fontId="1" fillId="0" borderId="28" xfId="0" applyNumberFormat="1" applyFont="1" applyBorder="1" applyAlignment="1" applyProtection="1">
      <alignment horizontal="right"/>
      <protection locked="0"/>
    </xf>
    <xf numFmtId="4" fontId="1" fillId="0" borderId="28" xfId="0" applyNumberFormat="1" applyFont="1" applyBorder="1" applyAlignment="1" applyProtection="1">
      <alignment horizontal="center"/>
      <protection locked="0"/>
    </xf>
    <xf numFmtId="3" fontId="9" fillId="0" borderId="19" xfId="0" applyNumberFormat="1" applyFont="1" applyBorder="1" applyAlignment="1">
      <alignment horizontal="right" vertical="center" wrapText="1"/>
    </xf>
    <xf numFmtId="3" fontId="9" fillId="0" borderId="23" xfId="0" applyNumberFormat="1" applyFont="1" applyBorder="1" applyAlignment="1">
      <alignment horizontal="right" vertical="center" wrapText="1"/>
    </xf>
    <xf numFmtId="3" fontId="9" fillId="0" borderId="23" xfId="0" applyNumberFormat="1" applyFont="1" applyBorder="1" applyAlignment="1" applyProtection="1">
      <alignment vertical="center" wrapText="1"/>
      <protection locked="0"/>
    </xf>
    <xf numFmtId="3" fontId="9" fillId="0" borderId="23" xfId="0" applyNumberFormat="1" applyFont="1" applyBorder="1" applyAlignment="1" applyProtection="1">
      <alignment horizontal="right" vertical="center" wrapText="1"/>
      <protection locked="0"/>
    </xf>
    <xf numFmtId="3" fontId="9" fillId="0" borderId="24" xfId="0" applyNumberFormat="1" applyFont="1" applyBorder="1" applyAlignment="1" applyProtection="1">
      <alignment horizontal="right" vertical="center" wrapText="1"/>
      <protection locked="0"/>
    </xf>
    <xf numFmtId="3" fontId="9" fillId="0" borderId="20" xfId="0" applyNumberFormat="1" applyFont="1" applyBorder="1" applyAlignment="1">
      <alignment horizontal="right" vertical="center" wrapText="1"/>
    </xf>
    <xf numFmtId="3" fontId="9" fillId="0" borderId="9" xfId="0" applyNumberFormat="1" applyFont="1" applyBorder="1" applyAlignment="1">
      <alignment horizontal="right" vertical="center" wrapText="1"/>
    </xf>
    <xf numFmtId="3" fontId="10" fillId="2" borderId="18" xfId="0" applyNumberFormat="1" applyFont="1" applyFill="1" applyBorder="1" applyAlignment="1" applyProtection="1">
      <alignment horizontal="right" vertical="center" wrapText="1"/>
      <protection locked="0"/>
    </xf>
    <xf numFmtId="3" fontId="10" fillId="3" borderId="18" xfId="0" applyNumberFormat="1" applyFont="1" applyFill="1" applyBorder="1" applyAlignment="1" applyProtection="1">
      <alignment horizontal="right" vertical="center" wrapText="1"/>
      <protection locked="0"/>
    </xf>
    <xf numFmtId="3" fontId="10" fillId="0" borderId="23" xfId="0" applyNumberFormat="1" applyFont="1" applyBorder="1" applyAlignment="1" applyProtection="1">
      <alignment horizontal="right" vertical="center" wrapText="1"/>
      <protection locked="0"/>
    </xf>
    <xf numFmtId="3" fontId="9" fillId="0" borderId="22" xfId="0" applyNumberFormat="1" applyFont="1" applyBorder="1" applyAlignment="1">
      <alignment horizontal="right" vertical="center" wrapText="1"/>
    </xf>
    <xf numFmtId="3" fontId="9" fillId="2" borderId="1" xfId="0" applyNumberFormat="1" applyFont="1" applyFill="1" applyBorder="1" applyAlignment="1" applyProtection="1">
      <alignment horizontal="right" vertical="center" wrapText="1"/>
      <protection locked="0"/>
    </xf>
    <xf numFmtId="3" fontId="10" fillId="2" borderId="10" xfId="0" applyNumberFormat="1" applyFont="1" applyFill="1" applyBorder="1" applyAlignment="1" applyProtection="1">
      <alignment horizontal="right" vertical="center" wrapText="1"/>
      <protection locked="0"/>
    </xf>
    <xf numFmtId="14" fontId="1" fillId="0" borderId="27" xfId="0" applyNumberFormat="1" applyFont="1" applyBorder="1" applyAlignment="1" applyProtection="1">
      <alignment horizontal="left" vertical="center"/>
      <protection locked="0"/>
    </xf>
    <xf numFmtId="164" fontId="1" fillId="0" borderId="0" xfId="0" applyNumberFormat="1" applyFont="1" applyAlignment="1">
      <alignment vertical="center"/>
    </xf>
    <xf numFmtId="1" fontId="1" fillId="0" borderId="37" xfId="1" applyNumberFormat="1" applyFont="1" applyFill="1" applyBorder="1" applyAlignment="1" applyProtection="1">
      <alignment horizontal="right" vertical="center"/>
      <protection locked="0"/>
    </xf>
    <xf numFmtId="0" fontId="1" fillId="0" borderId="62"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8" xfId="0" applyFont="1" applyBorder="1" applyAlignment="1">
      <alignment horizontal="center" vertical="center" wrapText="1"/>
    </xf>
    <xf numFmtId="4" fontId="1" fillId="0" borderId="28" xfId="0" applyNumberFormat="1" applyFont="1" applyBorder="1" applyAlignment="1" applyProtection="1">
      <alignment horizontal="center" vertical="center"/>
      <protection locked="0"/>
    </xf>
    <xf numFmtId="4" fontId="1" fillId="0" borderId="40" xfId="0" applyNumberFormat="1" applyFont="1" applyBorder="1" applyAlignment="1" applyProtection="1">
      <alignment horizontal="center" vertical="center"/>
      <protection locked="0"/>
    </xf>
    <xf numFmtId="4" fontId="1" fillId="0" borderId="30" xfId="0" applyNumberFormat="1" applyFont="1" applyBorder="1" applyAlignment="1" applyProtection="1">
      <alignment horizontal="center" vertical="center"/>
      <protection locked="0"/>
    </xf>
    <xf numFmtId="4" fontId="1" fillId="0" borderId="56" xfId="0" applyNumberFormat="1" applyFont="1" applyBorder="1" applyAlignment="1">
      <alignment horizontal="center" vertical="center"/>
    </xf>
    <xf numFmtId="4" fontId="1" fillId="0" borderId="57" xfId="0" applyNumberFormat="1" applyFont="1" applyBorder="1" applyAlignment="1">
      <alignment horizontal="center" vertical="center"/>
    </xf>
    <xf numFmtId="4" fontId="1" fillId="0" borderId="52" xfId="0" applyNumberFormat="1" applyFont="1" applyBorder="1" applyAlignment="1">
      <alignment horizontal="center" vertical="center"/>
    </xf>
    <xf numFmtId="4" fontId="1" fillId="0" borderId="39" xfId="0" applyNumberFormat="1" applyFont="1" applyBorder="1" applyAlignment="1" applyProtection="1">
      <alignment horizontal="center" vertical="center"/>
      <protection locked="0"/>
    </xf>
    <xf numFmtId="4" fontId="1" fillId="0" borderId="37" xfId="0" applyNumberFormat="1" applyFont="1" applyBorder="1" applyAlignment="1" applyProtection="1">
      <alignment horizontal="center" vertical="center"/>
      <protection locked="0"/>
    </xf>
    <xf numFmtId="4" fontId="1" fillId="0" borderId="33" xfId="0" applyNumberFormat="1" applyFont="1" applyBorder="1" applyAlignment="1" applyProtection="1">
      <alignment horizontal="center" vertical="center"/>
      <protection locked="0"/>
    </xf>
    <xf numFmtId="4" fontId="1" fillId="0" borderId="44" xfId="0" applyNumberFormat="1" applyFont="1" applyBorder="1" applyAlignment="1" applyProtection="1">
      <alignment horizontal="center" vertical="center"/>
      <protection locked="0"/>
    </xf>
    <xf numFmtId="4" fontId="1" fillId="0" borderId="36" xfId="0" applyNumberFormat="1" applyFont="1" applyBorder="1" applyAlignment="1" applyProtection="1">
      <alignment horizontal="center" vertical="center"/>
      <protection locked="0"/>
    </xf>
    <xf numFmtId="4" fontId="1" fillId="0" borderId="27" xfId="0" applyNumberFormat="1" applyFont="1" applyBorder="1" applyAlignment="1">
      <alignment horizontal="center" vertical="center"/>
    </xf>
    <xf numFmtId="4" fontId="1" fillId="0" borderId="39" xfId="0" applyNumberFormat="1" applyFont="1" applyBorder="1" applyAlignment="1">
      <alignment horizontal="center" vertical="center"/>
    </xf>
    <xf numFmtId="4" fontId="1" fillId="0" borderId="29" xfId="0" applyNumberFormat="1" applyFont="1" applyBorder="1" applyAlignment="1">
      <alignment horizontal="center" vertical="center"/>
    </xf>
    <xf numFmtId="4" fontId="1" fillId="0" borderId="27" xfId="0" applyNumberFormat="1" applyFont="1" applyBorder="1" applyAlignment="1" applyProtection="1">
      <alignment horizontal="center" vertical="center"/>
      <protection locked="0"/>
    </xf>
    <xf numFmtId="4" fontId="1" fillId="0" borderId="29" xfId="0" applyNumberFormat="1"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7" xfId="0" applyFont="1" applyBorder="1" applyAlignment="1" applyProtection="1">
      <alignment horizontal="left" vertical="top"/>
      <protection locked="0"/>
    </xf>
    <xf numFmtId="0" fontId="1" fillId="0" borderId="32" xfId="0" applyFont="1" applyBorder="1" applyAlignment="1" applyProtection="1">
      <alignment horizontal="left" vertical="top"/>
      <protection locked="0"/>
    </xf>
    <xf numFmtId="0" fontId="1" fillId="0" borderId="43" xfId="0" applyFont="1" applyBorder="1" applyAlignment="1" applyProtection="1">
      <alignment horizontal="left" vertical="top"/>
      <protection locked="0"/>
    </xf>
    <xf numFmtId="0" fontId="1" fillId="0" borderId="62" xfId="0" applyFont="1" applyBorder="1" applyAlignment="1">
      <alignment horizontal="center" vertical="center"/>
    </xf>
    <xf numFmtId="0" fontId="1" fillId="0" borderId="26" xfId="0" applyFont="1" applyBorder="1" applyAlignment="1">
      <alignment horizontal="center" vertical="center"/>
    </xf>
    <xf numFmtId="0" fontId="1" fillId="0" borderId="61" xfId="0" applyFont="1" applyBorder="1" applyAlignment="1">
      <alignment horizontal="center" vertical="center"/>
    </xf>
    <xf numFmtId="0" fontId="1" fillId="0" borderId="16" xfId="0" applyFont="1" applyBorder="1" applyAlignment="1">
      <alignment horizontal="center" vertical="center"/>
    </xf>
    <xf numFmtId="0" fontId="1" fillId="0" borderId="25" xfId="0" applyFont="1" applyBorder="1" applyAlignment="1">
      <alignment horizontal="center" vertical="center"/>
    </xf>
    <xf numFmtId="0" fontId="1" fillId="0" borderId="58" xfId="0" applyFont="1" applyBorder="1" applyAlignment="1">
      <alignment horizontal="center" vertical="center"/>
    </xf>
    <xf numFmtId="0" fontId="1" fillId="0" borderId="17" xfId="0" applyFont="1" applyBorder="1" applyAlignment="1">
      <alignment horizontal="center" vertical="center"/>
    </xf>
    <xf numFmtId="0" fontId="1" fillId="0" borderId="42" xfId="0" applyFont="1" applyBorder="1" applyAlignment="1">
      <alignment horizontal="center" vertical="center"/>
    </xf>
    <xf numFmtId="0" fontId="1" fillId="0" borderId="59" xfId="0" applyFont="1" applyBorder="1" applyAlignment="1">
      <alignment horizontal="center" vertical="center"/>
    </xf>
    <xf numFmtId="0" fontId="2" fillId="0" borderId="5"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1" fillId="0" borderId="3" xfId="0" applyFont="1" applyBorder="1" applyAlignment="1" applyProtection="1">
      <alignment vertical="center" wrapText="1"/>
      <protection locked="0"/>
    </xf>
    <xf numFmtId="0" fontId="1" fillId="0" borderId="37"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3" xfId="0" applyFont="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0" borderId="53"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1" fillId="0" borderId="53"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1" fillId="0" borderId="51" xfId="0" applyFont="1" applyBorder="1" applyAlignment="1" applyProtection="1">
      <alignment horizontal="left" vertical="center" wrapText="1"/>
      <protection locked="0"/>
    </xf>
    <xf numFmtId="0" fontId="1" fillId="0" borderId="12" xfId="0" applyFont="1" applyBorder="1" applyAlignment="1">
      <alignment horizontal="center" vertical="center"/>
    </xf>
    <xf numFmtId="0" fontId="1" fillId="0" borderId="57" xfId="0" applyFont="1" applyBorder="1" applyAlignment="1">
      <alignment horizontal="center" vertical="center"/>
    </xf>
    <xf numFmtId="0" fontId="1" fillId="0" borderId="49" xfId="0" applyFont="1" applyBorder="1" applyAlignment="1">
      <alignment horizontal="center" vertical="center"/>
    </xf>
    <xf numFmtId="0" fontId="1" fillId="0" borderId="13" xfId="0" applyFont="1" applyBorder="1" applyAlignment="1" applyProtection="1">
      <alignment horizontal="left" vertical="center"/>
      <protection locked="0"/>
    </xf>
    <xf numFmtId="0" fontId="1" fillId="0" borderId="37"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1" fillId="3" borderId="13" xfId="0" applyFont="1" applyFill="1" applyBorder="1" applyAlignment="1" applyProtection="1">
      <alignment horizontal="left" vertical="center"/>
      <protection locked="0"/>
    </xf>
    <xf numFmtId="0" fontId="1" fillId="3" borderId="37" xfId="0" applyFont="1" applyFill="1" applyBorder="1" applyAlignment="1" applyProtection="1">
      <alignment horizontal="left" vertical="center"/>
      <protection locked="0"/>
    </xf>
    <xf numFmtId="0" fontId="1" fillId="3" borderId="29"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33" xfId="0" applyFont="1" applyFill="1" applyBorder="1" applyAlignment="1" applyProtection="1">
      <alignment horizontal="left" vertical="center"/>
      <protection locked="0"/>
    </xf>
    <xf numFmtId="0" fontId="1" fillId="0" borderId="3"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14" xfId="0" applyFont="1" applyBorder="1" applyAlignment="1" applyProtection="1">
      <alignment horizontal="left" vertical="center"/>
      <protection locked="0"/>
    </xf>
    <xf numFmtId="0" fontId="1" fillId="0" borderId="44" xfId="0" applyFont="1" applyBorder="1" applyAlignment="1" applyProtection="1">
      <alignment horizontal="left" vertical="center"/>
      <protection locked="0"/>
    </xf>
    <xf numFmtId="0" fontId="1" fillId="0" borderId="30" xfId="0" applyFont="1" applyBorder="1" applyAlignment="1" applyProtection="1">
      <alignment horizontal="left" vertical="center"/>
      <protection locked="0"/>
    </xf>
    <xf numFmtId="0" fontId="1" fillId="0" borderId="13" xfId="0" applyFont="1" applyBorder="1" applyAlignment="1">
      <alignment horizontal="center" vertical="center"/>
    </xf>
    <xf numFmtId="0" fontId="1" fillId="0" borderId="37" xfId="0" applyFont="1" applyBorder="1" applyAlignment="1">
      <alignment horizontal="center" vertical="center"/>
    </xf>
    <xf numFmtId="0" fontId="1" fillId="0" borderId="29" xfId="0" applyFont="1" applyBorder="1" applyAlignment="1">
      <alignment horizontal="center" vertical="center"/>
    </xf>
    <xf numFmtId="49" fontId="2" fillId="3" borderId="8" xfId="0" applyNumberFormat="1" applyFont="1" applyFill="1" applyBorder="1" applyAlignment="1">
      <alignment horizontal="center" vertical="center"/>
    </xf>
    <xf numFmtId="49" fontId="2" fillId="3" borderId="25" xfId="0" applyNumberFormat="1" applyFont="1" applyFill="1" applyBorder="1" applyAlignment="1">
      <alignment horizontal="center" vertical="center"/>
    </xf>
    <xf numFmtId="49" fontId="2" fillId="3" borderId="18" xfId="0" applyNumberFormat="1" applyFont="1" applyFill="1" applyBorder="1" applyAlignment="1">
      <alignment horizontal="center" vertical="center"/>
    </xf>
    <xf numFmtId="0" fontId="1" fillId="0" borderId="14"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15" xfId="0" applyFont="1" applyBorder="1" applyAlignment="1">
      <alignment horizontal="center" vertical="center"/>
    </xf>
    <xf numFmtId="0" fontId="1" fillId="0" borderId="32" xfId="0" applyFont="1" applyBorder="1" applyAlignment="1">
      <alignment horizontal="center" vertical="center"/>
    </xf>
    <xf numFmtId="0" fontId="1" fillId="0" borderId="60" xfId="0" applyFont="1" applyBorder="1" applyAlignment="1">
      <alignment horizontal="center" vertical="center"/>
    </xf>
    <xf numFmtId="0" fontId="1" fillId="0" borderId="16"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59" xfId="0"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0" fontId="1" fillId="3" borderId="13" xfId="0" applyFont="1" applyFill="1" applyBorder="1" applyAlignment="1" applyProtection="1">
      <alignment horizontal="left" vertical="center" wrapText="1"/>
      <protection locked="0"/>
    </xf>
    <xf numFmtId="49" fontId="1" fillId="0" borderId="3" xfId="1" applyNumberFormat="1" applyFont="1" applyFill="1" applyBorder="1" applyAlignment="1" applyProtection="1">
      <alignment horizontal="left" vertical="center" wrapText="1"/>
      <protection locked="0"/>
    </xf>
    <xf numFmtId="49" fontId="1" fillId="0" borderId="37" xfId="1" applyNumberFormat="1" applyFont="1" applyFill="1" applyBorder="1" applyAlignment="1" applyProtection="1">
      <alignment horizontal="left" vertical="center" wrapText="1"/>
      <protection locked="0"/>
    </xf>
    <xf numFmtId="49" fontId="1" fillId="0" borderId="33" xfId="1" applyNumberFormat="1" applyFont="1" applyFill="1" applyBorder="1" applyAlignment="1" applyProtection="1">
      <alignment horizontal="left" vertical="center" wrapText="1"/>
      <protection locked="0"/>
    </xf>
    <xf numFmtId="0" fontId="1" fillId="0" borderId="4"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5" xfId="0" applyFont="1" applyBorder="1" applyAlignment="1">
      <alignment horizontal="center" vertical="center"/>
    </xf>
    <xf numFmtId="0" fontId="1" fillId="0" borderId="52" xfId="0" applyFont="1" applyBorder="1" applyAlignment="1">
      <alignment horizontal="center" vertical="center"/>
    </xf>
    <xf numFmtId="49" fontId="1" fillId="0" borderId="13" xfId="0" applyNumberFormat="1" applyFont="1" applyBorder="1" applyAlignment="1" applyProtection="1">
      <alignment horizontal="center" vertical="center" wrapText="1"/>
      <protection locked="0"/>
    </xf>
    <xf numFmtId="49" fontId="1" fillId="0" borderId="37" xfId="0" applyNumberFormat="1" applyFont="1" applyBorder="1" applyAlignment="1" applyProtection="1">
      <alignment horizontal="center" vertical="center" wrapText="1"/>
      <protection locked="0"/>
    </xf>
    <xf numFmtId="49" fontId="1" fillId="0" borderId="29"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49" fontId="1" fillId="0" borderId="13" xfId="1" applyNumberFormat="1" applyFont="1" applyFill="1" applyBorder="1" applyAlignment="1" applyProtection="1">
      <alignment horizontal="center" vertical="center" wrapText="1"/>
      <protection locked="0"/>
    </xf>
    <xf numFmtId="49" fontId="1" fillId="0" borderId="37" xfId="1" applyNumberFormat="1" applyFont="1" applyFill="1" applyBorder="1" applyAlignment="1" applyProtection="1">
      <alignment horizontal="center" vertical="center" wrapText="1"/>
      <protection locked="0"/>
    </xf>
    <xf numFmtId="49" fontId="1" fillId="0" borderId="29" xfId="1" applyNumberFormat="1" applyFont="1" applyFill="1" applyBorder="1" applyAlignment="1" applyProtection="1">
      <alignment horizontal="center" vertical="center" wrapText="1"/>
      <protection locked="0"/>
    </xf>
    <xf numFmtId="49" fontId="1" fillId="0" borderId="8" xfId="1" applyNumberFormat="1" applyFont="1" applyFill="1" applyBorder="1" applyAlignment="1">
      <alignment horizontal="center" vertical="center" wrapText="1"/>
    </xf>
    <xf numFmtId="49" fontId="1" fillId="0" borderId="25" xfId="1" applyNumberFormat="1" applyFont="1" applyFill="1" applyBorder="1" applyAlignment="1">
      <alignment horizontal="center" vertical="center" wrapText="1"/>
    </xf>
    <xf numFmtId="49" fontId="1" fillId="0" borderId="18" xfId="1" applyNumberFormat="1" applyFont="1" applyFill="1" applyBorder="1" applyAlignment="1">
      <alignment horizontal="center" vertical="center" wrapText="1"/>
    </xf>
    <xf numFmtId="49" fontId="1" fillId="0" borderId="7" xfId="1" applyNumberFormat="1" applyFont="1" applyFill="1" applyBorder="1" applyAlignment="1" applyProtection="1">
      <alignment horizontal="center" vertical="center"/>
      <protection locked="0"/>
    </xf>
    <xf numFmtId="49" fontId="1" fillId="0" borderId="32" xfId="1" applyNumberFormat="1" applyFont="1" applyFill="1" applyBorder="1" applyAlignment="1" applyProtection="1">
      <alignment horizontal="center" vertical="center"/>
      <protection locked="0"/>
    </xf>
    <xf numFmtId="49" fontId="1" fillId="0" borderId="43" xfId="1"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32" xfId="0" applyNumberFormat="1" applyFont="1" applyFill="1" applyBorder="1" applyAlignment="1" applyProtection="1">
      <alignment horizontal="center" vertical="center"/>
      <protection locked="0"/>
    </xf>
    <xf numFmtId="49" fontId="10" fillId="2" borderId="43" xfId="0" applyNumberFormat="1" applyFont="1" applyFill="1" applyBorder="1" applyAlignment="1" applyProtection="1">
      <alignment horizontal="center" vertical="center"/>
      <protection locked="0"/>
    </xf>
    <xf numFmtId="49" fontId="2" fillId="2" borderId="11"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2" fillId="2" borderId="31" xfId="0" applyNumberFormat="1" applyFont="1" applyFill="1" applyBorder="1" applyAlignment="1">
      <alignment horizontal="center" vertical="center" wrapText="1"/>
    </xf>
    <xf numFmtId="49" fontId="2" fillId="2" borderId="11" xfId="0" applyNumberFormat="1" applyFont="1" applyFill="1" applyBorder="1" applyAlignment="1" applyProtection="1">
      <alignment horizontal="center" vertical="center" wrapText="1"/>
      <protection locked="0"/>
    </xf>
    <xf numFmtId="49" fontId="2" fillId="2" borderId="0" xfId="0" applyNumberFormat="1" applyFont="1" applyFill="1" applyAlignment="1" applyProtection="1">
      <alignment horizontal="center" vertical="center" wrapText="1"/>
      <protection locked="0"/>
    </xf>
    <xf numFmtId="49" fontId="2" fillId="2" borderId="31" xfId="0" applyNumberFormat="1" applyFont="1" applyFill="1" applyBorder="1" applyAlignment="1" applyProtection="1">
      <alignment horizontal="center" vertical="center" wrapText="1"/>
      <protection locked="0"/>
    </xf>
    <xf numFmtId="49" fontId="1" fillId="0" borderId="14" xfId="1" applyNumberFormat="1" applyFont="1" applyFill="1" applyBorder="1" applyAlignment="1" applyProtection="1">
      <alignment horizontal="center" vertical="center" wrapText="1"/>
      <protection locked="0"/>
    </xf>
    <xf numFmtId="49" fontId="1" fillId="0" borderId="44" xfId="1" applyNumberFormat="1" applyFont="1" applyFill="1" applyBorder="1" applyAlignment="1" applyProtection="1">
      <alignment horizontal="center" vertical="center" wrapText="1"/>
      <protection locked="0"/>
    </xf>
    <xf numFmtId="49" fontId="1" fillId="0" borderId="30" xfId="1" applyNumberFormat="1" applyFont="1" applyFill="1" applyBorder="1" applyAlignment="1" applyProtection="1">
      <alignment horizontal="center" vertical="center" wrapText="1"/>
      <protection locked="0"/>
    </xf>
    <xf numFmtId="49" fontId="1" fillId="0" borderId="12" xfId="0" applyNumberFormat="1" applyFont="1" applyBorder="1" applyAlignment="1">
      <alignment horizontal="center" vertical="center" wrapText="1"/>
    </xf>
    <xf numFmtId="49" fontId="1" fillId="0" borderId="57" xfId="0" applyNumberFormat="1" applyFont="1" applyBorder="1" applyAlignment="1">
      <alignment horizontal="center" vertical="center" wrapText="1"/>
    </xf>
    <xf numFmtId="49" fontId="1" fillId="0" borderId="49" xfId="0" applyNumberFormat="1" applyFont="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31" xfId="0" applyFont="1" applyFill="1" applyBorder="1" applyAlignment="1">
      <alignment horizontal="center" vertical="center" wrapText="1"/>
    </xf>
    <xf numFmtId="0" fontId="10" fillId="3" borderId="11"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31"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vertical="center" wrapText="1"/>
      <protection locked="0"/>
    </xf>
    <xf numFmtId="49" fontId="1" fillId="3" borderId="37" xfId="1" applyNumberFormat="1" applyFont="1" applyFill="1" applyBorder="1" applyAlignment="1" applyProtection="1">
      <alignment horizontal="left" vertical="center" wrapText="1"/>
      <protection locked="0"/>
    </xf>
    <xf numFmtId="49" fontId="1" fillId="3" borderId="33" xfId="1" applyNumberFormat="1" applyFont="1" applyFill="1" applyBorder="1" applyAlignment="1" applyProtection="1">
      <alignment horizontal="left" vertical="center" wrapText="1"/>
      <protection locked="0"/>
    </xf>
    <xf numFmtId="49" fontId="1" fillId="0" borderId="6" xfId="0" applyNumberFormat="1" applyFont="1" applyBorder="1" applyAlignment="1" applyProtection="1">
      <alignment horizontal="left" vertical="center" wrapText="1"/>
      <protection locked="0"/>
    </xf>
    <xf numFmtId="49" fontId="1" fillId="0" borderId="41" xfId="0" applyNumberFormat="1" applyFont="1" applyBorder="1" applyAlignment="1" applyProtection="1">
      <alignment horizontal="left" vertical="center" wrapText="1"/>
      <protection locked="0"/>
    </xf>
    <xf numFmtId="49" fontId="1" fillId="0" borderId="34" xfId="0" applyNumberFormat="1" applyFont="1" applyBorder="1" applyAlignment="1" applyProtection="1">
      <alignment horizontal="left" vertical="center" wrapText="1"/>
      <protection locked="0"/>
    </xf>
    <xf numFmtId="49" fontId="10" fillId="2" borderId="8" xfId="0" applyNumberFormat="1" applyFont="1" applyFill="1" applyBorder="1" applyAlignment="1">
      <alignment horizontal="center" vertical="center"/>
    </xf>
    <xf numFmtId="49" fontId="10" fillId="2" borderId="25"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2" fillId="3" borderId="8" xfId="0" applyNumberFormat="1" applyFont="1" applyFill="1" applyBorder="1" applyAlignment="1">
      <alignment horizontal="center" vertical="center" wrapText="1"/>
    </xf>
    <xf numFmtId="49" fontId="2" fillId="3" borderId="25" xfId="0" applyNumberFormat="1" applyFont="1" applyFill="1" applyBorder="1" applyAlignment="1">
      <alignment horizontal="center" vertical="center" wrapText="1"/>
    </xf>
    <xf numFmtId="49" fontId="2" fillId="3" borderId="18" xfId="0" applyNumberFormat="1" applyFont="1" applyFill="1" applyBorder="1" applyAlignment="1">
      <alignment horizontal="center" vertical="center" wrapText="1"/>
    </xf>
    <xf numFmtId="0" fontId="10" fillId="3" borderId="7" xfId="0"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protection locked="0"/>
    </xf>
    <xf numFmtId="0" fontId="10" fillId="3" borderId="43" xfId="0" applyFont="1" applyFill="1" applyBorder="1" applyAlignment="1" applyProtection="1">
      <alignment horizontal="center" vertical="center"/>
      <protection locked="0"/>
    </xf>
    <xf numFmtId="0" fontId="10" fillId="3" borderId="1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31" xfId="0" applyFont="1" applyFill="1" applyBorder="1" applyAlignment="1">
      <alignment horizontal="center" vertical="center" wrapText="1"/>
    </xf>
    <xf numFmtId="0" fontId="10" fillId="3" borderId="21" xfId="0" applyFont="1" applyFill="1" applyBorder="1" applyAlignment="1" applyProtection="1">
      <alignment horizontal="center" vertical="center" wrapText="1"/>
      <protection locked="0"/>
    </xf>
    <xf numFmtId="0" fontId="10" fillId="3" borderId="26"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 fillId="0" borderId="11" xfId="0" applyFont="1" applyBorder="1" applyAlignment="1" applyProtection="1">
      <alignment horizontal="left" vertical="top"/>
      <protection locked="0"/>
    </xf>
    <xf numFmtId="0" fontId="1" fillId="0" borderId="0" xfId="0" applyFont="1" applyAlignment="1" applyProtection="1">
      <alignment horizontal="left" vertical="top"/>
      <protection locked="0"/>
    </xf>
    <xf numFmtId="0" fontId="1" fillId="0" borderId="31" xfId="0" applyFont="1" applyBorder="1" applyAlignment="1" applyProtection="1">
      <alignment horizontal="left" vertical="top"/>
      <protection locked="0"/>
    </xf>
    <xf numFmtId="49" fontId="1" fillId="0" borderId="22" xfId="0" applyNumberFormat="1" applyFont="1" applyBorder="1" applyAlignment="1">
      <alignment horizontal="center" vertical="center" wrapText="1"/>
    </xf>
    <xf numFmtId="49" fontId="1" fillId="0" borderId="46"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1714500</xdr:colOff>
      <xdr:row>521</xdr:row>
      <xdr:rowOff>171462</xdr:rowOff>
    </xdr:from>
    <xdr:to>
      <xdr:col>2</xdr:col>
      <xdr:colOff>1476375</xdr:colOff>
      <xdr:row>525</xdr:row>
      <xdr:rowOff>133362</xdr:rowOff>
    </xdr:to>
    <xdr:grpSp>
      <xdr:nvGrpSpPr>
        <xdr:cNvPr id="1316" name="Group 3">
          <a:extLst>
            <a:ext uri="{FF2B5EF4-FFF2-40B4-BE49-F238E27FC236}">
              <a16:creationId xmlns:a16="http://schemas.microsoft.com/office/drawing/2014/main" id="{00000000-0008-0000-0000-000024050000}"/>
            </a:ext>
          </a:extLst>
        </xdr:cNvPr>
        <xdr:cNvGrpSpPr>
          <a:grpSpLocks/>
        </xdr:cNvGrpSpPr>
      </xdr:nvGrpSpPr>
      <xdr:grpSpPr bwMode="auto">
        <a:xfrm>
          <a:off x="1895475" y="99460062"/>
          <a:ext cx="2943225" cy="1057275"/>
          <a:chOff x="1270000" y="54864012"/>
          <a:chExt cx="3143250" cy="1071562"/>
        </a:xfrm>
      </xdr:grpSpPr>
      <xdr:sp macro="" textlink="">
        <xdr:nvSpPr>
          <xdr:cNvPr id="8" name="CuadroTexto 1">
            <a:extLst>
              <a:ext uri="{FF2B5EF4-FFF2-40B4-BE49-F238E27FC236}">
                <a16:creationId xmlns:a16="http://schemas.microsoft.com/office/drawing/2014/main" id="{00000000-0008-0000-0000-000008000000}"/>
              </a:ext>
            </a:extLst>
          </xdr:cNvPr>
          <xdr:cNvSpPr txBox="1"/>
        </xdr:nvSpPr>
        <xdr:spPr>
          <a:xfrm>
            <a:off x="1270000" y="54864012"/>
            <a:ext cx="3143250" cy="1071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a:latin typeface="Arial" panose="020B0604020202020204" pitchFamily="34" charset="0"/>
              <a:cs typeface="Arial" panose="020B0604020202020204" pitchFamily="34" charset="0"/>
            </a:endParaRPr>
          </a:p>
          <a:p>
            <a:pPr algn="ctr"/>
            <a:endParaRPr lang="es-MX" sz="1000">
              <a:latin typeface="Arial" panose="020B0604020202020204" pitchFamily="34" charset="0"/>
              <a:cs typeface="Arial" panose="020B0604020202020204" pitchFamily="34" charset="0"/>
            </a:endParaRPr>
          </a:p>
          <a:p>
            <a:pPr algn="ctr"/>
            <a:endParaRPr lang="es-MX" sz="1000">
              <a:latin typeface="Arial" panose="020B0604020202020204" pitchFamily="34" charset="0"/>
              <a:cs typeface="Arial" panose="020B0604020202020204" pitchFamily="34" charset="0"/>
            </a:endParaRPr>
          </a:p>
          <a:p>
            <a:pPr algn="ctr"/>
            <a:r>
              <a:rPr lang="es-MX" sz="1000">
                <a:latin typeface="Arial" panose="020B0604020202020204" pitchFamily="34" charset="0"/>
                <a:cs typeface="Arial" panose="020B0604020202020204" pitchFamily="34" charset="0"/>
              </a:rPr>
              <a:t>MTRO. GERARDO SANDOVAL MONTES</a:t>
            </a:r>
          </a:p>
          <a:p>
            <a:pPr algn="ctr"/>
            <a:r>
              <a:rPr lang="es-MX" sz="1000">
                <a:latin typeface="Arial" panose="020B0604020202020204" pitchFamily="34" charset="0"/>
                <a:cs typeface="Arial" panose="020B0604020202020204" pitchFamily="34" charset="0"/>
              </a:rPr>
              <a:t>DIRECCION</a:t>
            </a:r>
            <a:r>
              <a:rPr lang="es-MX" sz="1000" baseline="0">
                <a:latin typeface="Arial" panose="020B0604020202020204" pitchFamily="34" charset="0"/>
                <a:cs typeface="Arial" panose="020B0604020202020204" pitchFamily="34" charset="0"/>
              </a:rPr>
              <a:t> GENERAL DE SERVICIOS ADMINISTRATIVOS</a:t>
            </a:r>
          </a:p>
          <a:p>
            <a:endParaRPr lang="es-MX" sz="1100">
              <a:latin typeface="Arial" panose="020B0604020202020204" pitchFamily="34" charset="0"/>
              <a:cs typeface="Arial" panose="020B0604020202020204" pitchFamily="34" charset="0"/>
            </a:endParaRP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355725" y="55344640"/>
            <a:ext cx="283845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360612</xdr:colOff>
      <xdr:row>522</xdr:row>
      <xdr:rowOff>2398</xdr:rowOff>
    </xdr:from>
    <xdr:to>
      <xdr:col>4</xdr:col>
      <xdr:colOff>1592066</xdr:colOff>
      <xdr:row>522</xdr:row>
      <xdr:rowOff>2398</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bwMode="auto">
        <a:xfrm>
          <a:off x="7082134" y="96696786"/>
          <a:ext cx="289648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34120</xdr:colOff>
      <xdr:row>521</xdr:row>
      <xdr:rowOff>177421</xdr:rowOff>
    </xdr:from>
    <xdr:to>
      <xdr:col>5</xdr:col>
      <xdr:colOff>157161</xdr:colOff>
      <xdr:row>526</xdr:row>
      <xdr:rowOff>20270</xdr:rowOff>
    </xdr:to>
    <xdr:sp macro="" textlink="">
      <xdr:nvSpPr>
        <xdr:cNvPr id="3" name="CuadroTexto 7">
          <a:extLst>
            <a:ext uri="{FF2B5EF4-FFF2-40B4-BE49-F238E27FC236}">
              <a16:creationId xmlns:a16="http://schemas.microsoft.com/office/drawing/2014/main" id="{E7745683-CAF5-4198-9278-4B6255D93142}"/>
            </a:ext>
          </a:extLst>
        </xdr:cNvPr>
        <xdr:cNvSpPr txBox="1"/>
      </xdr:nvSpPr>
      <xdr:spPr bwMode="auto">
        <a:xfrm>
          <a:off x="6755642" y="96230364"/>
          <a:ext cx="3398504" cy="1084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a:latin typeface="Arial" panose="020B0604020202020204" pitchFamily="34" charset="0"/>
            <a:cs typeface="Arial" panose="020B0604020202020204" pitchFamily="34" charset="0"/>
          </a:endParaRPr>
        </a:p>
        <a:p>
          <a:pPr algn="ctr"/>
          <a:endParaRPr lang="es-MX" sz="1000">
            <a:latin typeface="Arial" panose="020B0604020202020204" pitchFamily="34" charset="0"/>
            <a:cs typeface="Arial" panose="020B0604020202020204" pitchFamily="34" charset="0"/>
          </a:endParaRPr>
        </a:p>
        <a:p>
          <a:pPr algn="ctr"/>
          <a:endParaRPr lang="es-MX" sz="1000">
            <a:latin typeface="Arial" panose="020B0604020202020204" pitchFamily="34" charset="0"/>
            <a:cs typeface="Arial" panose="020B0604020202020204" pitchFamily="34" charset="0"/>
          </a:endParaRPr>
        </a:p>
        <a:p>
          <a:pPr algn="ctr"/>
          <a:r>
            <a:rPr lang="es-MX" sz="1000">
              <a:latin typeface="Arial" panose="020B0604020202020204" pitchFamily="34" charset="0"/>
              <a:cs typeface="Arial" panose="020B0604020202020204" pitchFamily="34" charset="0"/>
            </a:rPr>
            <a:t>L.C CESAR ANTONIO VALDEZ ALVAREZ</a:t>
          </a:r>
        </a:p>
        <a:p>
          <a:pPr algn="ctr"/>
          <a:r>
            <a:rPr lang="es-MX" sz="1000" baseline="0">
              <a:latin typeface="Arial" panose="020B0604020202020204" pitchFamily="34" charset="0"/>
              <a:cs typeface="Arial" panose="020B0604020202020204" pitchFamily="34" charset="0"/>
            </a:rPr>
            <a:t>SUBDIRECCION DE CONTABILIDAD</a:t>
          </a:r>
        </a:p>
        <a:p>
          <a:endParaRPr lang="es-MX"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NEF_ND"/>
  <dimension ref="A1:J522"/>
  <sheetViews>
    <sheetView tabSelected="1" topLeftCell="A507" zoomScaleNormal="100" workbookViewId="0">
      <selection activeCell="F526" sqref="B2:F526"/>
    </sheetView>
  </sheetViews>
  <sheetFormatPr defaultColWidth="11.5703125" defaultRowHeight="12" x14ac:dyDescent="0.25"/>
  <cols>
    <col min="1" max="1" width="2.7109375" style="2" customWidth="1"/>
    <col min="2" max="2" width="47.7109375" style="2" customWidth="1"/>
    <col min="3" max="3" width="48.140625" style="69" customWidth="1"/>
    <col min="4" max="4" width="24.42578125" style="69" customWidth="1"/>
    <col min="5" max="5" width="23.5703125" style="69" customWidth="1"/>
    <col min="6" max="6" width="25" style="2" customWidth="1"/>
    <col min="7" max="7" width="21.140625" style="2" customWidth="1"/>
    <col min="8" max="8" width="21.7109375" style="2" customWidth="1"/>
    <col min="9" max="9" width="14.5703125" style="2" bestFit="1" customWidth="1"/>
    <col min="10" max="10" width="13.7109375" style="2" customWidth="1"/>
    <col min="11" max="16384" width="11.5703125" style="2"/>
  </cols>
  <sheetData>
    <row r="1" spans="1:6" ht="12.75" thickBot="1" x14ac:dyDescent="0.3"/>
    <row r="2" spans="1:6" ht="29.65" customHeight="1" thickBot="1" x14ac:dyDescent="0.3">
      <c r="B2" s="231" t="s">
        <v>179</v>
      </c>
      <c r="C2" s="232"/>
      <c r="D2" s="232"/>
      <c r="E2" s="232"/>
      <c r="F2" s="233"/>
    </row>
    <row r="3" spans="1:6" ht="17.25" customHeight="1" thickBot="1" x14ac:dyDescent="0.3">
      <c r="B3" s="1"/>
      <c r="C3" s="64"/>
      <c r="D3" s="64"/>
      <c r="E3" s="64"/>
    </row>
    <row r="4" spans="1:6" ht="17.25" customHeight="1" x14ac:dyDescent="0.25">
      <c r="A4" s="1"/>
      <c r="B4" s="338" t="s">
        <v>351</v>
      </c>
      <c r="C4" s="339"/>
      <c r="D4" s="339"/>
      <c r="E4" s="339"/>
      <c r="F4" s="340"/>
    </row>
    <row r="5" spans="1:6" x14ac:dyDescent="0.25">
      <c r="A5" s="1"/>
      <c r="B5" s="341" t="s">
        <v>0</v>
      </c>
      <c r="C5" s="342"/>
      <c r="D5" s="342"/>
      <c r="E5" s="342"/>
      <c r="F5" s="343"/>
    </row>
    <row r="6" spans="1:6" x14ac:dyDescent="0.25">
      <c r="A6" s="1"/>
      <c r="B6" s="341" t="s">
        <v>1</v>
      </c>
      <c r="C6" s="342"/>
      <c r="D6" s="342"/>
      <c r="E6" s="342"/>
      <c r="F6" s="343"/>
    </row>
    <row r="7" spans="1:6" ht="15.95" customHeight="1" thickBot="1" x14ac:dyDescent="0.3">
      <c r="A7" s="1"/>
      <c r="B7" s="344" t="s">
        <v>382</v>
      </c>
      <c r="C7" s="345"/>
      <c r="D7" s="345"/>
      <c r="E7" s="345"/>
      <c r="F7" s="346"/>
    </row>
    <row r="8" spans="1:6" ht="30.2" customHeight="1" thickBot="1" x14ac:dyDescent="0.3">
      <c r="A8" s="1"/>
      <c r="B8" s="299" t="s">
        <v>2</v>
      </c>
      <c r="C8" s="300"/>
      <c r="D8" s="300"/>
      <c r="E8" s="300"/>
      <c r="F8" s="301"/>
    </row>
    <row r="9" spans="1:6" ht="24.95" customHeight="1" thickBot="1" x14ac:dyDescent="0.3">
      <c r="A9" s="1"/>
      <c r="B9" s="3" t="s">
        <v>3</v>
      </c>
      <c r="C9" s="332"/>
      <c r="D9" s="333"/>
      <c r="E9" s="333"/>
      <c r="F9" s="334"/>
    </row>
    <row r="10" spans="1:6" ht="15" customHeight="1" thickBot="1" x14ac:dyDescent="0.3">
      <c r="A10" s="1"/>
      <c r="B10" s="3"/>
      <c r="C10" s="332"/>
      <c r="D10" s="333"/>
      <c r="E10" s="333"/>
      <c r="F10" s="334"/>
    </row>
    <row r="11" spans="1:6" x14ac:dyDescent="0.25">
      <c r="A11" s="1"/>
      <c r="B11" s="4" t="s">
        <v>4</v>
      </c>
      <c r="C11" s="335"/>
      <c r="D11" s="336"/>
      <c r="E11" s="336"/>
      <c r="F11" s="337"/>
    </row>
    <row r="12" spans="1:6" ht="24" x14ac:dyDescent="0.25">
      <c r="A12" s="1"/>
      <c r="B12" s="5" t="s">
        <v>5</v>
      </c>
      <c r="C12" s="329"/>
      <c r="D12" s="330"/>
      <c r="E12" s="330"/>
      <c r="F12" s="331"/>
    </row>
    <row r="13" spans="1:6" x14ac:dyDescent="0.25">
      <c r="A13" s="1"/>
      <c r="B13" s="5"/>
      <c r="C13" s="98" t="s">
        <v>182</v>
      </c>
      <c r="D13" s="109" t="s">
        <v>383</v>
      </c>
      <c r="E13" s="107"/>
      <c r="F13" s="71"/>
    </row>
    <row r="14" spans="1:6" x14ac:dyDescent="0.25">
      <c r="A14" s="1"/>
      <c r="B14" s="5"/>
      <c r="C14" s="97" t="s">
        <v>183</v>
      </c>
      <c r="D14" s="148">
        <f>5040+5299280</f>
        <v>5304320</v>
      </c>
      <c r="E14" s="87"/>
      <c r="F14" s="71"/>
    </row>
    <row r="15" spans="1:6" x14ac:dyDescent="0.25">
      <c r="A15" s="1"/>
      <c r="B15" s="5"/>
      <c r="C15" s="97" t="s">
        <v>184</v>
      </c>
      <c r="D15" s="148">
        <v>9017360</v>
      </c>
      <c r="E15" s="87"/>
      <c r="F15" s="71"/>
    </row>
    <row r="16" spans="1:6" x14ac:dyDescent="0.25">
      <c r="A16" s="1"/>
      <c r="B16" s="5"/>
      <c r="C16" s="97" t="s">
        <v>185</v>
      </c>
      <c r="D16" s="148">
        <v>15135763</v>
      </c>
      <c r="E16" s="87"/>
      <c r="F16" s="71"/>
    </row>
    <row r="17" spans="1:6" x14ac:dyDescent="0.25">
      <c r="A17" s="1"/>
      <c r="B17" s="5"/>
      <c r="C17" s="97" t="s">
        <v>186</v>
      </c>
      <c r="D17" s="148">
        <f>67894963-D14-D15-D16</f>
        <v>38437520</v>
      </c>
      <c r="E17" s="87"/>
      <c r="F17" s="71"/>
    </row>
    <row r="18" spans="1:6" x14ac:dyDescent="0.25">
      <c r="A18" s="1"/>
      <c r="B18" s="5"/>
      <c r="C18" s="159"/>
      <c r="D18" s="142"/>
      <c r="E18" s="87"/>
      <c r="F18" s="71"/>
    </row>
    <row r="19" spans="1:6" x14ac:dyDescent="0.25">
      <c r="A19" s="1"/>
      <c r="B19" s="5" t="s">
        <v>6</v>
      </c>
      <c r="C19" s="329"/>
      <c r="D19" s="330"/>
      <c r="E19" s="330"/>
      <c r="F19" s="331"/>
    </row>
    <row r="20" spans="1:6" ht="36" x14ac:dyDescent="0.25">
      <c r="A20" s="1" t="s">
        <v>181</v>
      </c>
      <c r="B20" s="6" t="s">
        <v>7</v>
      </c>
      <c r="C20" s="329"/>
      <c r="D20" s="330"/>
      <c r="E20" s="330"/>
      <c r="F20" s="331"/>
    </row>
    <row r="21" spans="1:6" x14ac:dyDescent="0.25">
      <c r="A21" s="1"/>
      <c r="B21" s="7" t="s">
        <v>8</v>
      </c>
      <c r="C21" s="329" t="s">
        <v>180</v>
      </c>
      <c r="D21" s="330"/>
      <c r="E21" s="330"/>
      <c r="F21" s="331"/>
    </row>
    <row r="22" spans="1:6" x14ac:dyDescent="0.25">
      <c r="A22" s="1"/>
      <c r="B22" s="7" t="s">
        <v>9</v>
      </c>
      <c r="C22" s="324" t="s">
        <v>180</v>
      </c>
      <c r="D22" s="325"/>
      <c r="E22" s="325"/>
      <c r="F22" s="326"/>
    </row>
    <row r="23" spans="1:6" x14ac:dyDescent="0.25">
      <c r="A23" s="1"/>
      <c r="B23" s="8" t="s">
        <v>10</v>
      </c>
      <c r="C23" s="99" t="s">
        <v>110</v>
      </c>
      <c r="D23" s="109" t="s">
        <v>383</v>
      </c>
      <c r="E23" s="112"/>
      <c r="F23" s="101"/>
    </row>
    <row r="24" spans="1:6" x14ac:dyDescent="0.25">
      <c r="A24" s="1"/>
      <c r="B24" s="8"/>
      <c r="C24" s="102" t="s">
        <v>187</v>
      </c>
      <c r="D24" s="148">
        <v>278229113</v>
      </c>
      <c r="E24" s="100"/>
      <c r="F24" s="101"/>
    </row>
    <row r="25" spans="1:6" ht="12.75" thickBot="1" x14ac:dyDescent="0.3">
      <c r="A25" s="1"/>
      <c r="B25" s="8"/>
      <c r="C25" s="347"/>
      <c r="D25" s="348"/>
      <c r="E25" s="348"/>
      <c r="F25" s="349"/>
    </row>
    <row r="26" spans="1:6" x14ac:dyDescent="0.25">
      <c r="A26" s="1"/>
      <c r="B26" s="9"/>
      <c r="C26" s="350"/>
      <c r="D26" s="351"/>
      <c r="E26" s="351"/>
      <c r="F26" s="352"/>
    </row>
    <row r="27" spans="1:6" ht="24" x14ac:dyDescent="0.25">
      <c r="A27" s="1"/>
      <c r="B27" s="10" t="s">
        <v>11</v>
      </c>
      <c r="C27" s="324"/>
      <c r="D27" s="325"/>
      <c r="E27" s="325"/>
      <c r="F27" s="326"/>
    </row>
    <row r="28" spans="1:6" x14ac:dyDescent="0.25">
      <c r="A28" s="1"/>
      <c r="B28" s="11" t="s">
        <v>12</v>
      </c>
      <c r="C28" s="324"/>
      <c r="D28" s="325"/>
      <c r="E28" s="325"/>
      <c r="F28" s="326"/>
    </row>
    <row r="29" spans="1:6" ht="37.35" customHeight="1" x14ac:dyDescent="0.25">
      <c r="A29" s="1"/>
      <c r="B29" s="12" t="s">
        <v>13</v>
      </c>
      <c r="C29" s="329"/>
      <c r="D29" s="330"/>
      <c r="E29" s="330"/>
      <c r="F29" s="331"/>
    </row>
    <row r="30" spans="1:6" ht="16.899999999999999" customHeight="1" x14ac:dyDescent="0.25">
      <c r="A30" s="1"/>
      <c r="B30" s="12"/>
      <c r="C30" s="362" t="s">
        <v>194</v>
      </c>
      <c r="D30" s="363"/>
      <c r="E30" s="363"/>
      <c r="F30" s="364"/>
    </row>
    <row r="31" spans="1:6" ht="16.899999999999999" customHeight="1" x14ac:dyDescent="0.25">
      <c r="A31" s="1"/>
      <c r="B31" s="12"/>
      <c r="C31" s="97" t="s">
        <v>189</v>
      </c>
      <c r="D31" s="141">
        <v>797972117</v>
      </c>
      <c r="E31" s="108"/>
      <c r="F31" s="71"/>
    </row>
    <row r="32" spans="1:6" ht="16.899999999999999" customHeight="1" x14ac:dyDescent="0.25">
      <c r="A32" s="1"/>
      <c r="B32" s="12"/>
      <c r="C32" s="97" t="s">
        <v>190</v>
      </c>
      <c r="D32" s="141">
        <v>15182578</v>
      </c>
      <c r="E32" s="108"/>
      <c r="F32" s="71"/>
    </row>
    <row r="33" spans="1:10" ht="16.899999999999999" customHeight="1" x14ac:dyDescent="0.25">
      <c r="A33" s="1"/>
      <c r="B33" s="12"/>
      <c r="C33" s="97" t="s">
        <v>191</v>
      </c>
      <c r="D33" s="141">
        <v>93368</v>
      </c>
      <c r="E33" s="108"/>
      <c r="F33" s="71" t="s">
        <v>192</v>
      </c>
    </row>
    <row r="34" spans="1:10" ht="22.15" customHeight="1" x14ac:dyDescent="0.25">
      <c r="A34" s="1"/>
      <c r="B34" s="12"/>
      <c r="C34" s="97" t="s">
        <v>193</v>
      </c>
      <c r="D34" s="141">
        <v>132720262</v>
      </c>
      <c r="E34" s="108"/>
      <c r="F34" s="71"/>
    </row>
    <row r="35" spans="1:10" ht="16.899999999999999" customHeight="1" x14ac:dyDescent="0.25">
      <c r="A35" s="1"/>
      <c r="B35" s="12"/>
      <c r="C35" s="362" t="s">
        <v>195</v>
      </c>
      <c r="D35" s="363"/>
      <c r="E35" s="363"/>
      <c r="F35" s="364"/>
    </row>
    <row r="36" spans="1:10" ht="16.899999999999999" customHeight="1" x14ac:dyDescent="0.25">
      <c r="A36" s="1"/>
      <c r="B36" s="12"/>
      <c r="C36" s="97" t="s">
        <v>196</v>
      </c>
      <c r="D36" s="141">
        <v>15236985</v>
      </c>
      <c r="E36" s="108"/>
      <c r="F36" s="71"/>
    </row>
    <row r="37" spans="1:10" ht="16.899999999999999" customHeight="1" x14ac:dyDescent="0.25">
      <c r="A37" s="1"/>
      <c r="B37" s="12"/>
      <c r="C37" s="97" t="s">
        <v>197</v>
      </c>
      <c r="D37" s="141">
        <v>1115673</v>
      </c>
      <c r="E37" s="108"/>
      <c r="F37" s="71"/>
    </row>
    <row r="38" spans="1:10" ht="16.899999999999999" customHeight="1" x14ac:dyDescent="0.25">
      <c r="A38" s="1"/>
      <c r="B38" s="12"/>
      <c r="C38" s="362" t="s">
        <v>198</v>
      </c>
      <c r="D38" s="363"/>
      <c r="E38" s="363"/>
      <c r="F38" s="364"/>
    </row>
    <row r="39" spans="1:10" ht="32.25" customHeight="1" x14ac:dyDescent="0.25">
      <c r="A39" s="1"/>
      <c r="B39" s="12"/>
      <c r="C39" s="317" t="s">
        <v>384</v>
      </c>
      <c r="D39" s="318"/>
      <c r="E39" s="318"/>
      <c r="F39" s="319"/>
    </row>
    <row r="40" spans="1:10" ht="26.45" customHeight="1" x14ac:dyDescent="0.25">
      <c r="A40" s="1"/>
      <c r="B40" s="12"/>
      <c r="C40" s="317" t="s">
        <v>376</v>
      </c>
      <c r="D40" s="318"/>
      <c r="E40" s="318"/>
      <c r="F40" s="319"/>
    </row>
    <row r="41" spans="1:10" ht="26.45" customHeight="1" x14ac:dyDescent="0.25">
      <c r="A41" s="1"/>
      <c r="B41" s="12"/>
      <c r="C41" s="317" t="s">
        <v>374</v>
      </c>
      <c r="D41" s="318"/>
      <c r="E41" s="318"/>
      <c r="F41" s="319"/>
    </row>
    <row r="42" spans="1:10" ht="36" customHeight="1" x14ac:dyDescent="0.25">
      <c r="A42" s="1"/>
      <c r="B42" s="12" t="s">
        <v>14</v>
      </c>
      <c r="C42" s="324" t="s">
        <v>188</v>
      </c>
      <c r="D42" s="325"/>
      <c r="E42" s="325"/>
      <c r="F42" s="326"/>
    </row>
    <row r="43" spans="1:10" ht="36" customHeight="1" x14ac:dyDescent="0.25">
      <c r="A43" s="1"/>
      <c r="B43" s="5" t="s">
        <v>15</v>
      </c>
      <c r="C43" s="324"/>
      <c r="D43" s="325"/>
      <c r="E43" s="325"/>
      <c r="F43" s="326"/>
    </row>
    <row r="44" spans="1:10" x14ac:dyDescent="0.25">
      <c r="A44" s="1"/>
      <c r="B44" s="7" t="s">
        <v>16</v>
      </c>
      <c r="C44" s="324"/>
      <c r="D44" s="325"/>
      <c r="E44" s="325"/>
      <c r="F44" s="326"/>
    </row>
    <row r="45" spans="1:10" x14ac:dyDescent="0.25">
      <c r="A45" s="1"/>
      <c r="B45" s="7"/>
      <c r="C45" s="105" t="s">
        <v>212</v>
      </c>
      <c r="D45" s="110" t="s">
        <v>213</v>
      </c>
      <c r="E45" s="104"/>
      <c r="F45" s="72"/>
    </row>
    <row r="46" spans="1:10" x14ac:dyDescent="0.25">
      <c r="A46" s="1"/>
      <c r="B46" s="7"/>
      <c r="C46" s="124" t="s">
        <v>199</v>
      </c>
      <c r="D46" s="125"/>
      <c r="E46" s="104"/>
      <c r="F46" s="72"/>
      <c r="G46" s="103"/>
      <c r="H46" s="103"/>
      <c r="J46" s="103"/>
    </row>
    <row r="47" spans="1:10" x14ac:dyDescent="0.25">
      <c r="A47" s="1"/>
      <c r="B47" s="7"/>
      <c r="C47" s="126" t="s">
        <v>200</v>
      </c>
      <c r="D47" s="137">
        <f>54521438+1109918-D69</f>
        <v>11848274</v>
      </c>
      <c r="E47" s="104"/>
      <c r="F47" s="72"/>
      <c r="G47" s="103"/>
      <c r="H47" s="103"/>
      <c r="J47" s="103"/>
    </row>
    <row r="48" spans="1:10" x14ac:dyDescent="0.25">
      <c r="A48" s="1"/>
      <c r="B48" s="7"/>
      <c r="C48" s="126" t="s">
        <v>201</v>
      </c>
      <c r="D48" s="137"/>
      <c r="E48" s="104"/>
      <c r="F48" s="72"/>
      <c r="G48" s="103"/>
      <c r="H48" s="103"/>
      <c r="J48" s="103"/>
    </row>
    <row r="49" spans="1:10" x14ac:dyDescent="0.25">
      <c r="A49" s="1"/>
      <c r="B49" s="7"/>
      <c r="C49" s="126" t="s">
        <v>202</v>
      </c>
      <c r="D49" s="137">
        <f>561291-D71</f>
        <v>39014</v>
      </c>
      <c r="E49" s="104"/>
      <c r="F49" s="72"/>
      <c r="G49" s="103"/>
      <c r="H49" s="103"/>
      <c r="J49" s="103"/>
    </row>
    <row r="50" spans="1:10" ht="14.25" customHeight="1" x14ac:dyDescent="0.25">
      <c r="A50" s="1"/>
      <c r="B50" s="7"/>
      <c r="C50" s="126" t="s">
        <v>203</v>
      </c>
      <c r="D50" s="137">
        <f>27149+51809+47074+304863-D72</f>
        <v>277718</v>
      </c>
      <c r="E50" s="104"/>
      <c r="F50" s="72"/>
      <c r="G50" s="103"/>
      <c r="H50" s="103"/>
      <c r="J50" s="103"/>
    </row>
    <row r="51" spans="1:10" x14ac:dyDescent="0.25">
      <c r="A51" s="1"/>
      <c r="B51" s="7"/>
      <c r="C51" s="126" t="s">
        <v>204</v>
      </c>
      <c r="D51" s="137">
        <f>511916+3500000+12250-D73</f>
        <v>3960345</v>
      </c>
      <c r="E51" s="104"/>
      <c r="F51" s="72"/>
      <c r="G51" s="103"/>
      <c r="H51" s="103"/>
      <c r="J51" s="103"/>
    </row>
    <row r="52" spans="1:10" x14ac:dyDescent="0.25">
      <c r="A52" s="1"/>
      <c r="B52" s="7"/>
      <c r="C52" s="124" t="s">
        <v>214</v>
      </c>
      <c r="D52" s="204"/>
      <c r="E52" s="104"/>
      <c r="F52" s="72"/>
      <c r="G52" s="103"/>
      <c r="H52" s="103"/>
      <c r="J52" s="103"/>
    </row>
    <row r="53" spans="1:10" x14ac:dyDescent="0.25">
      <c r="A53" s="1"/>
      <c r="B53" s="7"/>
      <c r="C53" s="126" t="s">
        <v>205</v>
      </c>
      <c r="D53" s="137">
        <f>2307862+37290-D75</f>
        <v>1942760</v>
      </c>
      <c r="E53" s="104"/>
      <c r="F53" s="72"/>
      <c r="G53" s="103"/>
      <c r="H53" s="103"/>
      <c r="J53" s="103"/>
    </row>
    <row r="54" spans="1:10" x14ac:dyDescent="0.25">
      <c r="A54" s="1"/>
      <c r="B54" s="7"/>
      <c r="C54" s="126" t="s">
        <v>206</v>
      </c>
      <c r="D54" s="137">
        <f>4499350-D76</f>
        <v>2540306</v>
      </c>
      <c r="E54" s="104"/>
      <c r="F54" s="72"/>
      <c r="G54" s="103"/>
      <c r="H54" s="103"/>
      <c r="J54" s="103"/>
    </row>
    <row r="55" spans="1:10" x14ac:dyDescent="0.25">
      <c r="A55" s="1"/>
      <c r="B55" s="7"/>
      <c r="C55" s="126" t="s">
        <v>207</v>
      </c>
      <c r="D55" s="137">
        <f>7514815+549576+273685-D77</f>
        <v>5902690</v>
      </c>
      <c r="E55" s="104"/>
      <c r="F55" s="72"/>
      <c r="G55" s="103"/>
      <c r="H55" s="103"/>
      <c r="J55" s="103"/>
    </row>
    <row r="56" spans="1:10" x14ac:dyDescent="0.25">
      <c r="A56" s="1"/>
      <c r="B56" s="7"/>
      <c r="C56" s="124" t="s">
        <v>208</v>
      </c>
      <c r="D56" s="137"/>
      <c r="E56" s="104"/>
      <c r="F56" s="72"/>
      <c r="G56" s="103"/>
      <c r="H56" s="103"/>
      <c r="J56" s="103"/>
    </row>
    <row r="57" spans="1:10" x14ac:dyDescent="0.25">
      <c r="A57" s="1"/>
      <c r="B57" s="7"/>
      <c r="C57" s="126" t="s">
        <v>209</v>
      </c>
      <c r="D57" s="137">
        <v>93368</v>
      </c>
      <c r="E57" s="104"/>
      <c r="F57" s="72"/>
      <c r="G57" s="103"/>
      <c r="H57" s="103"/>
      <c r="J57" s="103"/>
    </row>
    <row r="58" spans="1:10" x14ac:dyDescent="0.25">
      <c r="A58" s="1"/>
      <c r="B58" s="7"/>
      <c r="C58" s="124" t="s">
        <v>210</v>
      </c>
      <c r="D58" s="137"/>
      <c r="E58" s="104"/>
      <c r="F58" s="72"/>
      <c r="G58" s="103"/>
      <c r="H58" s="103"/>
      <c r="I58" s="103"/>
      <c r="J58" s="103"/>
    </row>
    <row r="59" spans="1:10" ht="25.35" customHeight="1" x14ac:dyDescent="0.25">
      <c r="A59" s="1"/>
      <c r="B59" s="7"/>
      <c r="C59" s="126" t="s">
        <v>210</v>
      </c>
      <c r="D59" s="137">
        <f>132720262-D81</f>
        <v>123491303</v>
      </c>
      <c r="E59" s="104"/>
      <c r="F59" s="72"/>
      <c r="G59" s="103"/>
      <c r="H59" s="103"/>
      <c r="I59" s="103"/>
      <c r="J59" s="103"/>
    </row>
    <row r="60" spans="1:10" ht="14.25" customHeight="1" x14ac:dyDescent="0.25">
      <c r="A60" s="1"/>
      <c r="B60" s="7"/>
      <c r="C60" s="124" t="s">
        <v>216</v>
      </c>
      <c r="D60" s="137"/>
      <c r="E60" s="104"/>
      <c r="F60" s="72"/>
      <c r="G60" s="103"/>
      <c r="H60" s="103"/>
      <c r="J60" s="103"/>
    </row>
    <row r="61" spans="1:10" x14ac:dyDescent="0.25">
      <c r="A61" s="1"/>
      <c r="B61" s="7"/>
      <c r="C61" s="126" t="s">
        <v>217</v>
      </c>
      <c r="D61" s="137">
        <v>15236985</v>
      </c>
      <c r="E61" s="104"/>
      <c r="F61" s="72"/>
      <c r="G61" s="103"/>
      <c r="H61" s="103"/>
      <c r="J61" s="103"/>
    </row>
    <row r="62" spans="1:10" x14ac:dyDescent="0.25">
      <c r="A62" s="1"/>
      <c r="B62" s="7"/>
      <c r="C62" s="126" t="s">
        <v>218</v>
      </c>
      <c r="D62" s="137"/>
      <c r="E62" s="104"/>
      <c r="F62" s="72"/>
      <c r="G62" s="103"/>
      <c r="H62" s="103"/>
      <c r="I62" s="103"/>
    </row>
    <row r="63" spans="1:10" x14ac:dyDescent="0.25">
      <c r="A63" s="1"/>
      <c r="B63" s="7"/>
      <c r="C63" s="127" t="s">
        <v>211</v>
      </c>
      <c r="D63" s="137">
        <f>SUM(D47:D62)</f>
        <v>165332763</v>
      </c>
      <c r="E63" s="104"/>
      <c r="F63" s="72"/>
      <c r="G63" s="103"/>
      <c r="H63" s="103"/>
      <c r="I63" s="122"/>
      <c r="J63" s="122"/>
    </row>
    <row r="64" spans="1:10" ht="17.25" customHeight="1" x14ac:dyDescent="0.25">
      <c r="A64" s="1"/>
      <c r="B64" s="7" t="s">
        <v>17</v>
      </c>
      <c r="C64" s="324" t="s">
        <v>188</v>
      </c>
      <c r="D64" s="325"/>
      <c r="E64" s="325"/>
      <c r="F64" s="326"/>
      <c r="G64" s="103"/>
      <c r="H64" s="122"/>
      <c r="I64" s="122"/>
      <c r="J64" s="122"/>
    </row>
    <row r="65" spans="1:10" x14ac:dyDescent="0.25">
      <c r="A65" s="1"/>
      <c r="B65" s="7" t="s">
        <v>18</v>
      </c>
      <c r="C65" s="324" t="s">
        <v>188</v>
      </c>
      <c r="D65" s="325"/>
      <c r="E65" s="325"/>
      <c r="F65" s="326"/>
      <c r="H65" s="122"/>
      <c r="I65" s="122"/>
      <c r="J65" s="122"/>
    </row>
    <row r="66" spans="1:10" x14ac:dyDescent="0.25">
      <c r="A66" s="1"/>
      <c r="B66" s="7" t="s">
        <v>19</v>
      </c>
      <c r="C66" s="324" t="s">
        <v>188</v>
      </c>
      <c r="D66" s="325"/>
      <c r="E66" s="325"/>
      <c r="F66" s="326"/>
      <c r="G66" s="103"/>
      <c r="H66" s="122"/>
      <c r="I66" s="122"/>
      <c r="J66" s="122"/>
    </row>
    <row r="67" spans="1:10" x14ac:dyDescent="0.25">
      <c r="A67" s="1"/>
      <c r="B67" s="8"/>
      <c r="C67" s="105" t="s">
        <v>212</v>
      </c>
      <c r="D67" s="110" t="s">
        <v>213</v>
      </c>
      <c r="E67" s="100"/>
      <c r="F67" s="101"/>
      <c r="H67" s="122"/>
      <c r="I67" s="122"/>
      <c r="J67" s="122"/>
    </row>
    <row r="68" spans="1:10" x14ac:dyDescent="0.25">
      <c r="A68" s="1"/>
      <c r="B68" s="8"/>
      <c r="C68" s="124" t="s">
        <v>199</v>
      </c>
      <c r="D68" s="125"/>
      <c r="E68" s="100"/>
      <c r="F68" s="101"/>
      <c r="H68" s="122"/>
      <c r="I68" s="122"/>
      <c r="J68" s="122"/>
    </row>
    <row r="69" spans="1:10" x14ac:dyDescent="0.25">
      <c r="A69" s="1"/>
      <c r="B69" s="8"/>
      <c r="C69" s="126" t="s">
        <v>200</v>
      </c>
      <c r="D69" s="137">
        <v>43783082</v>
      </c>
      <c r="E69" s="100"/>
      <c r="F69" s="101"/>
      <c r="H69" s="122"/>
      <c r="J69" s="122"/>
    </row>
    <row r="70" spans="1:10" x14ac:dyDescent="0.25">
      <c r="A70" s="1"/>
      <c r="B70" s="8"/>
      <c r="C70" s="126" t="s">
        <v>201</v>
      </c>
      <c r="D70" s="137">
        <f>1723259+735601150</f>
        <v>737324409</v>
      </c>
      <c r="E70" s="100"/>
      <c r="F70" s="101"/>
      <c r="H70" s="122"/>
      <c r="I70" s="122"/>
      <c r="J70" s="122"/>
    </row>
    <row r="71" spans="1:10" x14ac:dyDescent="0.25">
      <c r="A71" s="1"/>
      <c r="B71" s="8"/>
      <c r="C71" s="126" t="s">
        <v>202</v>
      </c>
      <c r="D71" s="137">
        <v>522277</v>
      </c>
      <c r="E71" s="100"/>
      <c r="F71" s="101"/>
      <c r="H71" s="122"/>
      <c r="I71" s="122"/>
      <c r="J71" s="122"/>
    </row>
    <row r="72" spans="1:10" ht="13.15" customHeight="1" x14ac:dyDescent="0.25">
      <c r="A72" s="1"/>
      <c r="B72" s="8"/>
      <c r="C72" s="126" t="s">
        <v>203</v>
      </c>
      <c r="D72" s="137">
        <v>153177</v>
      </c>
      <c r="E72" s="100"/>
      <c r="F72" s="101"/>
      <c r="G72" s="122"/>
      <c r="H72" s="122"/>
      <c r="I72" s="122"/>
      <c r="J72" s="122"/>
    </row>
    <row r="73" spans="1:10" x14ac:dyDescent="0.25">
      <c r="A73" s="1"/>
      <c r="B73" s="8"/>
      <c r="C73" s="126" t="s">
        <v>204</v>
      </c>
      <c r="D73" s="137">
        <f>51571+12250</f>
        <v>63821</v>
      </c>
      <c r="E73" s="100"/>
      <c r="F73" s="101"/>
      <c r="H73" s="122"/>
      <c r="I73" s="122"/>
      <c r="J73" s="122"/>
    </row>
    <row r="74" spans="1:10" x14ac:dyDescent="0.25">
      <c r="A74" s="1"/>
      <c r="B74" s="8"/>
      <c r="C74" s="124" t="s">
        <v>214</v>
      </c>
      <c r="D74" s="137"/>
      <c r="E74" s="100"/>
      <c r="F74" s="101"/>
      <c r="I74" s="122"/>
      <c r="J74" s="122"/>
    </row>
    <row r="75" spans="1:10" x14ac:dyDescent="0.25">
      <c r="A75" s="1"/>
      <c r="B75" s="8"/>
      <c r="C75" s="126" t="s">
        <v>205</v>
      </c>
      <c r="D75" s="137">
        <v>402392</v>
      </c>
      <c r="E75" s="100"/>
      <c r="F75" s="101"/>
      <c r="J75" s="122"/>
    </row>
    <row r="76" spans="1:10" x14ac:dyDescent="0.25">
      <c r="A76" s="1"/>
      <c r="B76" s="8"/>
      <c r="C76" s="126" t="s">
        <v>206</v>
      </c>
      <c r="D76" s="137">
        <v>1959044</v>
      </c>
      <c r="E76" s="100"/>
      <c r="F76" s="101"/>
    </row>
    <row r="77" spans="1:10" x14ac:dyDescent="0.25">
      <c r="A77" s="1"/>
      <c r="B77" s="8"/>
      <c r="C77" s="126" t="s">
        <v>207</v>
      </c>
      <c r="D77" s="137">
        <v>2435386</v>
      </c>
      <c r="E77" s="100"/>
      <c r="F77" s="101"/>
      <c r="H77" s="103"/>
    </row>
    <row r="78" spans="1:10" x14ac:dyDescent="0.25">
      <c r="A78" s="1"/>
      <c r="B78" s="8"/>
      <c r="C78" s="124" t="s">
        <v>208</v>
      </c>
      <c r="D78" s="137"/>
      <c r="E78" s="100"/>
      <c r="F78" s="101"/>
    </row>
    <row r="79" spans="1:10" x14ac:dyDescent="0.25">
      <c r="A79" s="1"/>
      <c r="B79" s="8"/>
      <c r="C79" s="126" t="s">
        <v>209</v>
      </c>
      <c r="D79" s="137"/>
      <c r="E79" s="100"/>
      <c r="F79" s="101"/>
      <c r="G79" s="122"/>
      <c r="H79" s="122"/>
    </row>
    <row r="80" spans="1:10" x14ac:dyDescent="0.25">
      <c r="A80" s="1"/>
      <c r="B80" s="8"/>
      <c r="C80" s="124" t="s">
        <v>210</v>
      </c>
      <c r="D80" s="137"/>
      <c r="E80" s="100"/>
      <c r="F80" s="101"/>
    </row>
    <row r="81" spans="1:8" ht="19.350000000000001" customHeight="1" x14ac:dyDescent="0.25">
      <c r="A81" s="1"/>
      <c r="B81" s="8"/>
      <c r="C81" s="126" t="s">
        <v>210</v>
      </c>
      <c r="D81" s="137">
        <v>9228959</v>
      </c>
      <c r="E81" s="100"/>
      <c r="F81" s="101"/>
      <c r="H81" s="122"/>
    </row>
    <row r="82" spans="1:8" x14ac:dyDescent="0.25">
      <c r="A82" s="1"/>
      <c r="B82" s="8"/>
      <c r="C82" s="124" t="s">
        <v>216</v>
      </c>
      <c r="D82" s="137"/>
      <c r="E82" s="100"/>
      <c r="F82" s="101"/>
      <c r="H82" s="103"/>
    </row>
    <row r="83" spans="1:8" x14ac:dyDescent="0.25">
      <c r="A83" s="1"/>
      <c r="B83" s="8"/>
      <c r="C83" s="126" t="s">
        <v>217</v>
      </c>
      <c r="D83" s="137"/>
      <c r="E83" s="100"/>
      <c r="F83" s="101"/>
    </row>
    <row r="84" spans="1:8" x14ac:dyDescent="0.25">
      <c r="A84" s="1"/>
      <c r="B84" s="8"/>
      <c r="C84" s="126" t="s">
        <v>218</v>
      </c>
      <c r="D84" s="137">
        <v>1115673</v>
      </c>
      <c r="E84" s="100"/>
      <c r="F84" s="101"/>
    </row>
    <row r="85" spans="1:8" x14ac:dyDescent="0.25">
      <c r="A85" s="1"/>
      <c r="B85" s="8"/>
      <c r="C85" s="127" t="s">
        <v>211</v>
      </c>
      <c r="D85" s="137">
        <f>SUM(D69:D84)</f>
        <v>796988220</v>
      </c>
      <c r="E85" s="100"/>
      <c r="F85" s="101"/>
      <c r="G85" s="122"/>
      <c r="H85" s="103"/>
    </row>
    <row r="86" spans="1:8" ht="80.45" customHeight="1" thickBot="1" x14ac:dyDescent="0.3">
      <c r="A86" s="1"/>
      <c r="B86" s="13" t="s">
        <v>20</v>
      </c>
      <c r="C86" s="365" t="s">
        <v>215</v>
      </c>
      <c r="D86" s="366"/>
      <c r="E86" s="366"/>
      <c r="F86" s="367"/>
      <c r="G86" s="122"/>
    </row>
    <row r="87" spans="1:8" x14ac:dyDescent="0.25">
      <c r="A87" s="1"/>
      <c r="B87" s="14"/>
      <c r="C87" s="350"/>
      <c r="D87" s="351"/>
      <c r="E87" s="351"/>
      <c r="F87" s="352"/>
      <c r="G87" s="122"/>
    </row>
    <row r="88" spans="1:8" ht="24" x14ac:dyDescent="0.25">
      <c r="A88" s="1"/>
      <c r="B88" s="10" t="s">
        <v>21</v>
      </c>
      <c r="C88" s="324"/>
      <c r="D88" s="325"/>
      <c r="E88" s="325"/>
      <c r="F88" s="326"/>
    </row>
    <row r="89" spans="1:8" ht="34.9" customHeight="1" x14ac:dyDescent="0.25">
      <c r="A89" s="1"/>
      <c r="B89" s="5" t="s">
        <v>23</v>
      </c>
      <c r="C89" s="324"/>
      <c r="D89" s="325"/>
      <c r="E89" s="325"/>
      <c r="F89" s="326"/>
    </row>
    <row r="90" spans="1:8" x14ac:dyDescent="0.25">
      <c r="A90" s="15" t="s">
        <v>22</v>
      </c>
      <c r="B90" s="7" t="s">
        <v>24</v>
      </c>
      <c r="C90" s="324" t="s">
        <v>188</v>
      </c>
      <c r="D90" s="325"/>
      <c r="E90" s="325"/>
      <c r="F90" s="326"/>
    </row>
    <row r="91" spans="1:8" ht="24" x14ac:dyDescent="0.25">
      <c r="A91" s="1"/>
      <c r="B91" s="7" t="s">
        <v>25</v>
      </c>
      <c r="C91" s="324" t="s">
        <v>188</v>
      </c>
      <c r="D91" s="325"/>
      <c r="E91" s="325"/>
      <c r="F91" s="326"/>
    </row>
    <row r="92" spans="1:8" s="16" customFormat="1" ht="24" x14ac:dyDescent="0.25">
      <c r="A92" s="2"/>
      <c r="B92" s="7" t="s">
        <v>26</v>
      </c>
      <c r="C92" s="324" t="s">
        <v>188</v>
      </c>
      <c r="D92" s="325"/>
      <c r="E92" s="325"/>
      <c r="F92" s="326"/>
    </row>
    <row r="93" spans="1:8" s="16" customFormat="1" ht="24" x14ac:dyDescent="0.25">
      <c r="B93" s="7" t="s">
        <v>27</v>
      </c>
      <c r="C93" s="324" t="s">
        <v>188</v>
      </c>
      <c r="D93" s="325"/>
      <c r="E93" s="325"/>
      <c r="F93" s="326"/>
    </row>
    <row r="94" spans="1:8" s="16" customFormat="1" x14ac:dyDescent="0.25">
      <c r="B94" s="5" t="s">
        <v>28</v>
      </c>
      <c r="C94" s="250"/>
      <c r="D94" s="251"/>
      <c r="E94" s="251"/>
      <c r="F94" s="252"/>
    </row>
    <row r="95" spans="1:8" s="16" customFormat="1" ht="31.15" customHeight="1" x14ac:dyDescent="0.25">
      <c r="B95" s="17" t="s">
        <v>29</v>
      </c>
      <c r="C95" s="327" t="s">
        <v>219</v>
      </c>
      <c r="D95" s="272"/>
      <c r="E95" s="272"/>
      <c r="F95" s="328"/>
    </row>
    <row r="96" spans="1:8" s="18" customFormat="1" ht="29.25" customHeight="1" x14ac:dyDescent="0.25">
      <c r="A96" s="16"/>
      <c r="B96" s="17" t="s">
        <v>30</v>
      </c>
      <c r="C96" s="327" t="s">
        <v>220</v>
      </c>
      <c r="D96" s="272"/>
      <c r="E96" s="272"/>
      <c r="F96" s="328"/>
    </row>
    <row r="97" spans="1:6" s="19" customFormat="1" ht="24.75" thickBot="1" x14ac:dyDescent="0.3">
      <c r="A97" s="18"/>
      <c r="B97" s="13" t="s">
        <v>31</v>
      </c>
      <c r="C97" s="277" t="s">
        <v>385</v>
      </c>
      <c r="D97" s="278"/>
      <c r="E97" s="278"/>
      <c r="F97" s="279"/>
    </row>
    <row r="98" spans="1:6" x14ac:dyDescent="0.25">
      <c r="A98" s="19"/>
      <c r="B98" s="20"/>
      <c r="C98" s="280"/>
      <c r="D98" s="281"/>
      <c r="E98" s="281"/>
      <c r="F98" s="282"/>
    </row>
    <row r="99" spans="1:6" x14ac:dyDescent="0.25">
      <c r="B99" s="10" t="s">
        <v>32</v>
      </c>
      <c r="C99" s="250"/>
      <c r="D99" s="251"/>
      <c r="E99" s="251"/>
      <c r="F99" s="252"/>
    </row>
    <row r="100" spans="1:6" x14ac:dyDescent="0.25">
      <c r="B100" s="21" t="s">
        <v>33</v>
      </c>
      <c r="C100" s="250"/>
      <c r="D100" s="251"/>
      <c r="E100" s="251"/>
      <c r="F100" s="252"/>
    </row>
    <row r="101" spans="1:6" ht="48" x14ac:dyDescent="0.25">
      <c r="B101" s="12" t="s">
        <v>34</v>
      </c>
      <c r="C101" s="250" t="s">
        <v>188</v>
      </c>
      <c r="D101" s="251"/>
      <c r="E101" s="251"/>
      <c r="F101" s="252"/>
    </row>
    <row r="102" spans="1:6" ht="24.75" thickBot="1" x14ac:dyDescent="0.3">
      <c r="B102" s="22" t="s">
        <v>35</v>
      </c>
      <c r="C102" s="250" t="s">
        <v>188</v>
      </c>
      <c r="D102" s="251"/>
      <c r="E102" s="251"/>
      <c r="F102" s="252"/>
    </row>
    <row r="103" spans="1:6" x14ac:dyDescent="0.25">
      <c r="B103" s="23"/>
      <c r="C103" s="322"/>
      <c r="D103" s="281"/>
      <c r="E103" s="281"/>
      <c r="F103" s="323"/>
    </row>
    <row r="104" spans="1:6" x14ac:dyDescent="0.25">
      <c r="B104" s="10" t="s">
        <v>36</v>
      </c>
      <c r="C104" s="291"/>
      <c r="D104" s="251"/>
      <c r="E104" s="251"/>
      <c r="F104" s="292"/>
    </row>
    <row r="105" spans="1:6" x14ac:dyDescent="0.25">
      <c r="B105" s="24" t="s">
        <v>37</v>
      </c>
      <c r="C105" s="291"/>
      <c r="D105" s="251"/>
      <c r="E105" s="251"/>
      <c r="F105" s="292"/>
    </row>
    <row r="106" spans="1:6" ht="62.45" customHeight="1" thickBot="1" x14ac:dyDescent="0.3">
      <c r="B106" s="12" t="s">
        <v>38</v>
      </c>
      <c r="C106" s="291"/>
      <c r="D106" s="251"/>
      <c r="E106" s="251"/>
      <c r="F106" s="292"/>
    </row>
    <row r="107" spans="1:6" ht="13.7" customHeight="1" x14ac:dyDescent="0.25">
      <c r="B107" s="12"/>
      <c r="C107" s="151" t="s">
        <v>212</v>
      </c>
      <c r="D107" s="152" t="s">
        <v>221</v>
      </c>
      <c r="E107" s="152" t="s">
        <v>222</v>
      </c>
      <c r="F107" s="153" t="s">
        <v>257</v>
      </c>
    </row>
    <row r="108" spans="1:6" ht="13.7" customHeight="1" x14ac:dyDescent="0.25">
      <c r="B108" s="12"/>
      <c r="C108" s="143" t="s">
        <v>223</v>
      </c>
      <c r="D108" s="114"/>
      <c r="E108" s="114"/>
      <c r="F108" s="144"/>
    </row>
    <row r="109" spans="1:6" ht="13.7" customHeight="1" x14ac:dyDescent="0.25">
      <c r="B109" s="12"/>
      <c r="C109" s="143" t="s">
        <v>224</v>
      </c>
      <c r="D109" s="137">
        <v>123114876</v>
      </c>
      <c r="E109" s="114"/>
      <c r="F109" s="137"/>
    </row>
    <row r="110" spans="1:6" ht="13.7" customHeight="1" x14ac:dyDescent="0.25">
      <c r="B110" s="12"/>
      <c r="C110" s="143" t="s">
        <v>225</v>
      </c>
      <c r="D110" s="137">
        <v>2058275583</v>
      </c>
      <c r="E110" s="170">
        <v>0.03</v>
      </c>
      <c r="F110" s="137">
        <v>729071973</v>
      </c>
    </row>
    <row r="111" spans="1:6" ht="13.7" customHeight="1" x14ac:dyDescent="0.25">
      <c r="B111" s="12"/>
      <c r="C111" s="143" t="s">
        <v>226</v>
      </c>
      <c r="D111" s="137">
        <v>67407527</v>
      </c>
      <c r="E111" s="170">
        <v>0.1</v>
      </c>
      <c r="F111" s="137">
        <v>28852196</v>
      </c>
    </row>
    <row r="112" spans="1:6" ht="13.7" customHeight="1" x14ac:dyDescent="0.25">
      <c r="B112" s="12"/>
      <c r="C112" s="143" t="s">
        <v>227</v>
      </c>
      <c r="D112" s="137">
        <v>263767515</v>
      </c>
      <c r="E112" s="114"/>
      <c r="F112" s="137"/>
    </row>
    <row r="113" spans="2:6" ht="13.7" customHeight="1" x14ac:dyDescent="0.25">
      <c r="B113" s="12"/>
      <c r="C113" s="143" t="s">
        <v>228</v>
      </c>
      <c r="D113" s="145"/>
      <c r="E113" s="114"/>
      <c r="F113" s="145"/>
    </row>
    <row r="114" spans="2:6" ht="13.7" customHeight="1" x14ac:dyDescent="0.25">
      <c r="B114" s="12"/>
      <c r="C114" s="143" t="s">
        <v>229</v>
      </c>
      <c r="D114" s="137"/>
      <c r="E114" s="114"/>
      <c r="F114" s="145"/>
    </row>
    <row r="115" spans="2:6" ht="13.7" customHeight="1" x14ac:dyDescent="0.25">
      <c r="B115" s="12"/>
      <c r="C115" s="143" t="s">
        <v>230</v>
      </c>
      <c r="D115" s="137">
        <v>132506942</v>
      </c>
      <c r="E115" s="170">
        <v>0.1</v>
      </c>
      <c r="F115" s="137">
        <v>115326454</v>
      </c>
    </row>
    <row r="116" spans="2:6" ht="13.7" customHeight="1" x14ac:dyDescent="0.25">
      <c r="B116" s="12"/>
      <c r="C116" s="143" t="s">
        <v>231</v>
      </c>
      <c r="D116" s="137">
        <v>851198</v>
      </c>
      <c r="E116" s="170">
        <v>0.1</v>
      </c>
      <c r="F116" s="137">
        <v>799544</v>
      </c>
    </row>
    <row r="117" spans="2:6" ht="13.7" customHeight="1" x14ac:dyDescent="0.25">
      <c r="B117" s="12"/>
      <c r="C117" s="143" t="s">
        <v>232</v>
      </c>
      <c r="D117" s="137">
        <v>370916690</v>
      </c>
      <c r="E117" s="170">
        <v>0.3</v>
      </c>
      <c r="F117" s="137">
        <v>336612047</v>
      </c>
    </row>
    <row r="118" spans="2:6" ht="13.7" customHeight="1" x14ac:dyDescent="0.25">
      <c r="B118" s="12"/>
      <c r="C118" s="143" t="s">
        <v>233</v>
      </c>
      <c r="D118" s="137">
        <v>1420866</v>
      </c>
      <c r="E118" s="170">
        <v>0.1</v>
      </c>
      <c r="F118" s="137">
        <v>44184</v>
      </c>
    </row>
    <row r="119" spans="2:6" ht="13.7" customHeight="1" x14ac:dyDescent="0.25">
      <c r="B119" s="12"/>
      <c r="C119" s="143" t="s">
        <v>234</v>
      </c>
      <c r="D119" s="145"/>
      <c r="E119" s="114"/>
      <c r="F119" s="145"/>
    </row>
    <row r="120" spans="2:6" ht="13.7" customHeight="1" x14ac:dyDescent="0.25">
      <c r="B120" s="12"/>
      <c r="C120" s="143" t="s">
        <v>235</v>
      </c>
      <c r="D120" s="137">
        <v>62026968</v>
      </c>
      <c r="E120" s="170">
        <v>0.1</v>
      </c>
      <c r="F120" s="137">
        <v>45548013</v>
      </c>
    </row>
    <row r="121" spans="2:6" ht="13.7" customHeight="1" x14ac:dyDescent="0.25">
      <c r="B121" s="12"/>
      <c r="C121" s="143" t="s">
        <v>236</v>
      </c>
      <c r="D121" s="137">
        <v>20609532</v>
      </c>
      <c r="E121" s="170">
        <v>0.1</v>
      </c>
      <c r="F121" s="137">
        <v>11764563</v>
      </c>
    </row>
    <row r="122" spans="2:6" ht="13.7" customHeight="1" x14ac:dyDescent="0.25">
      <c r="B122" s="12"/>
      <c r="C122" s="143" t="s">
        <v>237</v>
      </c>
      <c r="D122" s="137">
        <v>9176693</v>
      </c>
      <c r="E122" s="170">
        <v>0.1</v>
      </c>
      <c r="F122" s="137">
        <v>5480804</v>
      </c>
    </row>
    <row r="123" spans="2:6" ht="13.7" customHeight="1" x14ac:dyDescent="0.25">
      <c r="B123" s="12"/>
      <c r="C123" s="143" t="s">
        <v>238</v>
      </c>
      <c r="D123" s="137"/>
      <c r="E123" s="170"/>
      <c r="F123" s="137"/>
    </row>
    <row r="124" spans="2:6" ht="13.7" customHeight="1" x14ac:dyDescent="0.25">
      <c r="B124" s="12"/>
      <c r="C124" s="143" t="s">
        <v>234</v>
      </c>
      <c r="D124" s="137">
        <v>51246432</v>
      </c>
      <c r="E124" s="170">
        <v>0.1</v>
      </c>
      <c r="F124" s="137">
        <v>43317233</v>
      </c>
    </row>
    <row r="125" spans="2:6" ht="13.7" customHeight="1" x14ac:dyDescent="0.25">
      <c r="B125" s="12"/>
      <c r="C125" s="143" t="s">
        <v>347</v>
      </c>
      <c r="D125" s="137">
        <v>3576032</v>
      </c>
      <c r="E125" s="170" t="s">
        <v>357</v>
      </c>
      <c r="F125" s="137">
        <v>3323388</v>
      </c>
    </row>
    <row r="126" spans="2:6" ht="13.7" customHeight="1" x14ac:dyDescent="0.25">
      <c r="B126" s="12"/>
      <c r="C126" s="143" t="s">
        <v>348</v>
      </c>
      <c r="D126" s="137">
        <v>8726266</v>
      </c>
      <c r="E126" s="170" t="s">
        <v>358</v>
      </c>
      <c r="F126" s="137">
        <v>8667595</v>
      </c>
    </row>
    <row r="127" spans="2:6" ht="13.7" customHeight="1" x14ac:dyDescent="0.25">
      <c r="B127" s="12"/>
      <c r="C127" s="143" t="s">
        <v>349</v>
      </c>
      <c r="D127" s="137">
        <v>84193092</v>
      </c>
      <c r="E127" s="170" t="s">
        <v>358</v>
      </c>
      <c r="F127" s="137">
        <v>80723979</v>
      </c>
    </row>
    <row r="128" spans="2:6" ht="13.7" customHeight="1" x14ac:dyDescent="0.25">
      <c r="B128" s="12"/>
      <c r="C128" s="143" t="s">
        <v>350</v>
      </c>
      <c r="D128" s="137">
        <v>8235987</v>
      </c>
      <c r="F128" s="137">
        <v>7550757</v>
      </c>
    </row>
    <row r="129" spans="2:6" ht="13.7" customHeight="1" x14ac:dyDescent="0.25">
      <c r="B129" s="12"/>
      <c r="C129" s="143" t="s">
        <v>239</v>
      </c>
      <c r="D129" s="145"/>
      <c r="E129" s="114"/>
      <c r="F129" s="145"/>
    </row>
    <row r="130" spans="2:6" ht="13.7" customHeight="1" x14ac:dyDescent="0.25">
      <c r="B130" s="12"/>
      <c r="C130" s="143" t="s">
        <v>240</v>
      </c>
      <c r="D130" s="137">
        <v>627177976</v>
      </c>
      <c r="E130" s="170">
        <v>0.1</v>
      </c>
      <c r="F130" s="137">
        <v>536003099</v>
      </c>
    </row>
    <row r="131" spans="2:6" ht="13.7" customHeight="1" x14ac:dyDescent="0.25">
      <c r="B131" s="12"/>
      <c r="C131" s="143" t="s">
        <v>241</v>
      </c>
      <c r="D131" s="137">
        <v>9233568</v>
      </c>
      <c r="E131" s="170">
        <v>0.1</v>
      </c>
      <c r="F131" s="137">
        <v>7680669</v>
      </c>
    </row>
    <row r="132" spans="2:6" ht="13.7" customHeight="1" x14ac:dyDescent="0.25">
      <c r="B132" s="12"/>
      <c r="C132" s="143" t="s">
        <v>242</v>
      </c>
      <c r="D132" s="145"/>
      <c r="E132" s="114"/>
      <c r="F132" s="145"/>
    </row>
    <row r="133" spans="2:6" ht="13.7" customHeight="1" x14ac:dyDescent="0.25">
      <c r="B133" s="12"/>
      <c r="C133" s="143" t="s">
        <v>243</v>
      </c>
      <c r="D133" s="137">
        <v>61500688</v>
      </c>
      <c r="E133" s="170">
        <v>0.25</v>
      </c>
      <c r="F133" s="137">
        <v>41203725</v>
      </c>
    </row>
    <row r="134" spans="2:6" ht="13.7" customHeight="1" x14ac:dyDescent="0.25">
      <c r="B134" s="12"/>
      <c r="C134" s="143" t="s">
        <v>244</v>
      </c>
      <c r="D134" s="137">
        <v>12997</v>
      </c>
      <c r="E134" s="170">
        <v>0.25</v>
      </c>
      <c r="F134" s="137">
        <v>15597</v>
      </c>
    </row>
    <row r="135" spans="2:6" ht="13.7" customHeight="1" x14ac:dyDescent="0.25">
      <c r="B135" s="12"/>
      <c r="C135" s="143" t="s">
        <v>245</v>
      </c>
      <c r="D135" s="137">
        <v>426399</v>
      </c>
      <c r="E135" s="170">
        <v>0.25</v>
      </c>
      <c r="F135" s="137">
        <v>350475</v>
      </c>
    </row>
    <row r="136" spans="2:6" ht="13.7" customHeight="1" x14ac:dyDescent="0.25">
      <c r="B136" s="12"/>
      <c r="C136" s="143" t="s">
        <v>246</v>
      </c>
      <c r="D136" s="145"/>
      <c r="E136" s="114"/>
      <c r="F136" s="145"/>
    </row>
    <row r="137" spans="2:6" ht="13.7" customHeight="1" x14ac:dyDescent="0.25">
      <c r="B137" s="12"/>
      <c r="C137" s="143" t="s">
        <v>247</v>
      </c>
      <c r="D137" s="137">
        <v>4459705</v>
      </c>
      <c r="E137" s="170">
        <v>0.1</v>
      </c>
      <c r="F137" s="137">
        <v>3519705</v>
      </c>
    </row>
    <row r="138" spans="2:6" ht="13.7" customHeight="1" x14ac:dyDescent="0.25">
      <c r="B138" s="12"/>
      <c r="C138" s="143" t="s">
        <v>248</v>
      </c>
      <c r="D138" s="137">
        <v>18058798</v>
      </c>
      <c r="E138" s="170">
        <v>0.1</v>
      </c>
      <c r="F138" s="137">
        <v>16440852</v>
      </c>
    </row>
    <row r="139" spans="2:6" ht="13.7" customHeight="1" x14ac:dyDescent="0.25">
      <c r="B139" s="12"/>
      <c r="C139" s="143" t="s">
        <v>249</v>
      </c>
      <c r="D139" s="137">
        <v>69586768</v>
      </c>
      <c r="E139" s="170">
        <v>0.1</v>
      </c>
      <c r="F139" s="137">
        <v>53000707</v>
      </c>
    </row>
    <row r="140" spans="2:6" ht="13.7" customHeight="1" x14ac:dyDescent="0.25">
      <c r="B140" s="12"/>
      <c r="C140" s="143" t="s">
        <v>250</v>
      </c>
      <c r="D140" s="137">
        <v>5166350</v>
      </c>
      <c r="E140" s="170">
        <v>0.1</v>
      </c>
      <c r="F140" s="137">
        <v>3877674</v>
      </c>
    </row>
    <row r="141" spans="2:6" ht="13.7" customHeight="1" x14ac:dyDescent="0.25">
      <c r="B141" s="12"/>
      <c r="C141" s="143" t="s">
        <v>251</v>
      </c>
      <c r="D141" s="137">
        <v>20333642</v>
      </c>
      <c r="E141" s="170">
        <v>0.1</v>
      </c>
      <c r="F141" s="137">
        <v>16176125</v>
      </c>
    </row>
    <row r="142" spans="2:6" ht="13.7" customHeight="1" x14ac:dyDescent="0.25">
      <c r="B142" s="12"/>
      <c r="C142" s="143" t="s">
        <v>252</v>
      </c>
      <c r="D142" s="137">
        <v>3630313</v>
      </c>
      <c r="E142" s="170">
        <v>0.1</v>
      </c>
      <c r="F142" s="137">
        <v>3501842</v>
      </c>
    </row>
    <row r="143" spans="2:6" ht="13.7" customHeight="1" x14ac:dyDescent="0.25">
      <c r="B143" s="12"/>
      <c r="C143" s="143" t="s">
        <v>253</v>
      </c>
      <c r="D143" s="145"/>
      <c r="E143" s="114"/>
      <c r="F143" s="145"/>
    </row>
    <row r="144" spans="2:6" ht="13.7" customHeight="1" x14ac:dyDescent="0.25">
      <c r="B144" s="12"/>
      <c r="C144" s="143" t="s">
        <v>254</v>
      </c>
      <c r="D144" s="137">
        <v>578403</v>
      </c>
      <c r="E144" s="170">
        <v>0.1</v>
      </c>
      <c r="F144" s="137">
        <v>562598</v>
      </c>
    </row>
    <row r="145" spans="2:7" ht="13.7" customHeight="1" x14ac:dyDescent="0.25">
      <c r="B145" s="12"/>
      <c r="C145" s="143" t="s">
        <v>255</v>
      </c>
      <c r="D145" s="145"/>
      <c r="E145" s="114"/>
      <c r="F145" s="145"/>
    </row>
    <row r="146" spans="2:7" ht="13.7" customHeight="1" x14ac:dyDescent="0.25">
      <c r="B146" s="12"/>
      <c r="C146" s="143" t="s">
        <v>256</v>
      </c>
      <c r="D146" s="137">
        <v>1350682</v>
      </c>
      <c r="E146" s="170">
        <v>0</v>
      </c>
      <c r="F146" s="137"/>
    </row>
    <row r="147" spans="2:7" ht="13.7" customHeight="1" x14ac:dyDescent="0.25">
      <c r="B147" s="12"/>
      <c r="C147" s="146" t="s">
        <v>211</v>
      </c>
      <c r="D147" s="137">
        <f>SUM(D109:D146)</f>
        <v>4087568488</v>
      </c>
      <c r="E147" s="137"/>
      <c r="F147" s="137">
        <f>SUM(F108:F146)</f>
        <v>2099415798</v>
      </c>
      <c r="G147" s="103"/>
    </row>
    <row r="148" spans="2:7" ht="24" x14ac:dyDescent="0.25">
      <c r="B148" s="12" t="s">
        <v>39</v>
      </c>
      <c r="C148" s="291" t="s">
        <v>188</v>
      </c>
      <c r="D148" s="251"/>
      <c r="E148" s="251"/>
      <c r="F148" s="292"/>
    </row>
    <row r="149" spans="2:7" x14ac:dyDescent="0.25">
      <c r="B149" s="11" t="s">
        <v>40</v>
      </c>
      <c r="C149" s="291"/>
      <c r="D149" s="251"/>
      <c r="E149" s="251"/>
      <c r="F149" s="292"/>
      <c r="G149" s="103"/>
    </row>
    <row r="150" spans="2:7" ht="48.75" thickBot="1" x14ac:dyDescent="0.3">
      <c r="B150" s="12" t="s">
        <v>41</v>
      </c>
      <c r="C150" s="320"/>
      <c r="D150" s="303"/>
      <c r="E150" s="303"/>
      <c r="F150" s="321"/>
    </row>
    <row r="151" spans="2:7" x14ac:dyDescent="0.25">
      <c r="B151" s="111"/>
      <c r="C151" s="151" t="s">
        <v>212</v>
      </c>
      <c r="D151" s="152" t="s">
        <v>221</v>
      </c>
      <c r="E151" s="152" t="s">
        <v>222</v>
      </c>
      <c r="F151" s="153" t="s">
        <v>257</v>
      </c>
    </row>
    <row r="152" spans="2:7" x14ac:dyDescent="0.25">
      <c r="B152" s="111"/>
      <c r="C152" s="143" t="s">
        <v>258</v>
      </c>
      <c r="D152" s="137">
        <v>34571875</v>
      </c>
      <c r="E152" s="114"/>
      <c r="F152" s="154">
        <v>22971171</v>
      </c>
    </row>
    <row r="153" spans="2:7" x14ac:dyDescent="0.25">
      <c r="B153" s="111"/>
      <c r="C153" s="143" t="s">
        <v>259</v>
      </c>
      <c r="D153" s="137">
        <v>12141563</v>
      </c>
      <c r="E153" s="114"/>
      <c r="F153" s="154">
        <v>10145563</v>
      </c>
    </row>
    <row r="154" spans="2:7" x14ac:dyDescent="0.25">
      <c r="B154" s="111"/>
      <c r="C154" s="172" t="s">
        <v>359</v>
      </c>
      <c r="D154" s="173">
        <v>525335</v>
      </c>
      <c r="E154" s="174"/>
      <c r="F154" s="175">
        <v>13023</v>
      </c>
    </row>
    <row r="155" spans="2:7" x14ac:dyDescent="0.25">
      <c r="B155" s="111"/>
      <c r="C155" s="172" t="s">
        <v>362</v>
      </c>
      <c r="D155" s="173">
        <v>85306</v>
      </c>
      <c r="E155" s="174"/>
      <c r="F155" s="175"/>
    </row>
    <row r="156" spans="2:7" ht="12.75" thickBot="1" x14ac:dyDescent="0.3">
      <c r="B156" s="111"/>
      <c r="C156" s="155" t="s">
        <v>211</v>
      </c>
      <c r="D156" s="156">
        <f>D152+D153+D154+D155</f>
        <v>47324079</v>
      </c>
      <c r="E156" s="157"/>
      <c r="F156" s="158">
        <f>SUM(F152:F154)</f>
        <v>33129757</v>
      </c>
    </row>
    <row r="157" spans="2:7" ht="15" customHeight="1" x14ac:dyDescent="0.25">
      <c r="B157" s="25"/>
      <c r="C157" s="322"/>
      <c r="D157" s="281"/>
      <c r="E157" s="281"/>
      <c r="F157" s="323"/>
    </row>
    <row r="158" spans="2:7" x14ac:dyDescent="0.25">
      <c r="B158" s="10" t="s">
        <v>42</v>
      </c>
      <c r="C158" s="250"/>
      <c r="D158" s="251"/>
      <c r="E158" s="251"/>
      <c r="F158" s="252"/>
    </row>
    <row r="159" spans="2:7" ht="24" x14ac:dyDescent="0.25">
      <c r="B159" s="7" t="s">
        <v>43</v>
      </c>
      <c r="C159" s="250"/>
      <c r="D159" s="251"/>
      <c r="E159" s="251"/>
      <c r="F159" s="252"/>
    </row>
    <row r="160" spans="2:7" x14ac:dyDescent="0.25">
      <c r="B160" s="26" t="s">
        <v>44</v>
      </c>
      <c r="C160" s="316" t="s">
        <v>260</v>
      </c>
      <c r="D160" s="287"/>
      <c r="E160" s="287"/>
      <c r="F160" s="288"/>
    </row>
    <row r="161" spans="2:6" ht="24" customHeight="1" x14ac:dyDescent="0.25">
      <c r="B161" s="26"/>
      <c r="C161" s="317" t="s">
        <v>386</v>
      </c>
      <c r="D161" s="318"/>
      <c r="E161" s="318"/>
      <c r="F161" s="319"/>
    </row>
    <row r="162" spans="2:6" ht="24" customHeight="1" x14ac:dyDescent="0.25">
      <c r="B162" s="26"/>
      <c r="C162" s="317" t="s">
        <v>377</v>
      </c>
      <c r="D162" s="318"/>
      <c r="E162" s="318"/>
      <c r="F162" s="319"/>
    </row>
    <row r="163" spans="2:6" ht="24" customHeight="1" x14ac:dyDescent="0.25">
      <c r="B163" s="26"/>
      <c r="C163" s="317" t="s">
        <v>374</v>
      </c>
      <c r="D163" s="318"/>
      <c r="E163" s="318"/>
      <c r="F163" s="319"/>
    </row>
    <row r="164" spans="2:6" x14ac:dyDescent="0.25">
      <c r="B164" s="26" t="s">
        <v>45</v>
      </c>
      <c r="C164" s="250" t="s">
        <v>188</v>
      </c>
      <c r="D164" s="251"/>
      <c r="E164" s="251"/>
      <c r="F164" s="252"/>
    </row>
    <row r="165" spans="2:6" x14ac:dyDescent="0.25">
      <c r="B165" s="12" t="s">
        <v>46</v>
      </c>
      <c r="C165" s="250" t="s">
        <v>188</v>
      </c>
      <c r="D165" s="251"/>
      <c r="E165" s="251"/>
      <c r="F165" s="252"/>
    </row>
    <row r="166" spans="2:6" ht="12.75" thickBot="1" x14ac:dyDescent="0.3">
      <c r="B166" s="27" t="s">
        <v>47</v>
      </c>
      <c r="C166" s="250" t="s">
        <v>188</v>
      </c>
      <c r="D166" s="251"/>
      <c r="E166" s="251"/>
      <c r="F166" s="252"/>
    </row>
    <row r="167" spans="2:6" x14ac:dyDescent="0.25">
      <c r="B167" s="25"/>
      <c r="C167" s="280"/>
      <c r="D167" s="281"/>
      <c r="E167" s="281"/>
      <c r="F167" s="282"/>
    </row>
    <row r="168" spans="2:6" x14ac:dyDescent="0.25">
      <c r="B168" s="10" t="s">
        <v>48</v>
      </c>
      <c r="C168" s="250" t="s">
        <v>373</v>
      </c>
      <c r="D168" s="251"/>
      <c r="E168" s="251"/>
      <c r="F168" s="252"/>
    </row>
    <row r="169" spans="2:6" x14ac:dyDescent="0.25">
      <c r="B169" s="17" t="s">
        <v>49</v>
      </c>
      <c r="C169" s="283"/>
      <c r="D169" s="284"/>
      <c r="E169" s="284"/>
      <c r="F169" s="285"/>
    </row>
    <row r="170" spans="2:6" x14ac:dyDescent="0.25">
      <c r="B170" s="24" t="s">
        <v>50</v>
      </c>
      <c r="C170" s="250"/>
      <c r="D170" s="251"/>
      <c r="E170" s="251"/>
      <c r="F170" s="252"/>
    </row>
    <row r="171" spans="2:6" x14ac:dyDescent="0.25">
      <c r="B171" s="26" t="s">
        <v>51</v>
      </c>
      <c r="C171" s="286" t="s">
        <v>375</v>
      </c>
      <c r="D171" s="287"/>
      <c r="E171" s="287"/>
      <c r="F171" s="288"/>
    </row>
    <row r="172" spans="2:6" x14ac:dyDescent="0.25">
      <c r="B172" s="26"/>
      <c r="C172" s="314" t="s">
        <v>261</v>
      </c>
      <c r="D172" s="284"/>
      <c r="E172" s="284"/>
      <c r="F172" s="315"/>
    </row>
    <row r="173" spans="2:6" ht="24" x14ac:dyDescent="0.25">
      <c r="B173" s="12" t="s">
        <v>52</v>
      </c>
      <c r="C173" s="250" t="s">
        <v>188</v>
      </c>
      <c r="D173" s="251"/>
      <c r="E173" s="251"/>
      <c r="F173" s="252"/>
    </row>
    <row r="174" spans="2:6" x14ac:dyDescent="0.2">
      <c r="B174" s="28" t="s">
        <v>53</v>
      </c>
      <c r="C174" s="250"/>
      <c r="D174" s="251"/>
      <c r="E174" s="251"/>
      <c r="F174" s="252"/>
    </row>
    <row r="175" spans="2:6" x14ac:dyDescent="0.25">
      <c r="B175" s="26" t="s">
        <v>51</v>
      </c>
      <c r="C175" s="250" t="s">
        <v>188</v>
      </c>
      <c r="D175" s="251"/>
      <c r="E175" s="251"/>
      <c r="F175" s="252"/>
    </row>
    <row r="176" spans="2:6" ht="24.75" thickBot="1" x14ac:dyDescent="0.3">
      <c r="B176" s="27" t="s">
        <v>52</v>
      </c>
      <c r="C176" s="250" t="s">
        <v>188</v>
      </c>
      <c r="D176" s="251"/>
      <c r="E176" s="251"/>
      <c r="F176" s="252"/>
    </row>
    <row r="177" spans="2:10" ht="12.75" thickBot="1" x14ac:dyDescent="0.3">
      <c r="B177" s="29"/>
      <c r="C177" s="305"/>
      <c r="D177" s="306"/>
      <c r="E177" s="306"/>
      <c r="F177" s="307"/>
    </row>
    <row r="178" spans="2:10" ht="24.95" customHeight="1" thickBot="1" x14ac:dyDescent="0.3">
      <c r="B178" s="30" t="s">
        <v>54</v>
      </c>
      <c r="C178" s="308"/>
      <c r="D178" s="309"/>
      <c r="E178" s="309"/>
      <c r="F178" s="310"/>
    </row>
    <row r="179" spans="2:10" ht="24" x14ac:dyDescent="0.25">
      <c r="B179" s="4" t="s">
        <v>55</v>
      </c>
      <c r="C179" s="311"/>
      <c r="D179" s="312"/>
      <c r="E179" s="312"/>
      <c r="F179" s="313"/>
    </row>
    <row r="180" spans="2:10" x14ac:dyDescent="0.25">
      <c r="B180" s="7" t="s">
        <v>16</v>
      </c>
      <c r="C180" s="250"/>
      <c r="D180" s="251"/>
      <c r="E180" s="251"/>
      <c r="F180" s="252"/>
    </row>
    <row r="181" spans="2:10" x14ac:dyDescent="0.25">
      <c r="B181" s="7"/>
      <c r="C181" s="113" t="s">
        <v>212</v>
      </c>
      <c r="D181" s="109" t="s">
        <v>383</v>
      </c>
      <c r="E181" s="114"/>
      <c r="F181" s="74"/>
    </row>
    <row r="182" spans="2:10" x14ac:dyDescent="0.25">
      <c r="B182" s="7"/>
      <c r="C182" s="116" t="s">
        <v>262</v>
      </c>
      <c r="D182" s="128"/>
      <c r="E182" s="114"/>
      <c r="F182" s="74"/>
    </row>
    <row r="183" spans="2:10" x14ac:dyDescent="0.25">
      <c r="B183" s="7"/>
      <c r="C183" s="123" t="s">
        <v>263</v>
      </c>
      <c r="D183" s="128">
        <f>3843765+1697740-D224</f>
        <v>2023083</v>
      </c>
      <c r="E183" s="114"/>
      <c r="F183" s="74"/>
      <c r="G183" s="103"/>
      <c r="H183" s="103"/>
      <c r="I183" s="103"/>
      <c r="J183" s="103"/>
    </row>
    <row r="184" spans="2:10" x14ac:dyDescent="0.25">
      <c r="B184" s="7"/>
      <c r="C184" s="116" t="s">
        <v>264</v>
      </c>
      <c r="D184" s="128"/>
      <c r="E184" s="114"/>
      <c r="F184" s="74"/>
      <c r="G184" s="103"/>
      <c r="H184" s="103"/>
      <c r="I184" s="138"/>
      <c r="J184" s="103"/>
    </row>
    <row r="185" spans="2:10" x14ac:dyDescent="0.25">
      <c r="B185" s="7"/>
      <c r="C185" s="123" t="s">
        <v>265</v>
      </c>
      <c r="D185" s="128">
        <f>2068076-D226</f>
        <v>900786</v>
      </c>
      <c r="E185" s="114"/>
      <c r="F185" s="74"/>
      <c r="G185" s="103"/>
      <c r="H185" s="103"/>
      <c r="I185" s="138"/>
    </row>
    <row r="186" spans="2:10" x14ac:dyDescent="0.25">
      <c r="B186" s="7"/>
      <c r="C186" s="123" t="s">
        <v>266</v>
      </c>
      <c r="D186" s="128">
        <f>2781236+6809290-D227</f>
        <v>7432889</v>
      </c>
      <c r="E186" s="114"/>
      <c r="F186" s="74"/>
      <c r="H186" s="103"/>
      <c r="I186" s="138"/>
      <c r="J186" s="103"/>
    </row>
    <row r="187" spans="2:10" x14ac:dyDescent="0.25">
      <c r="B187" s="7"/>
      <c r="C187" s="123" t="s">
        <v>370</v>
      </c>
      <c r="D187" s="128"/>
      <c r="E187" s="114"/>
      <c r="F187" s="74"/>
      <c r="H187" s="103"/>
      <c r="I187" s="138"/>
      <c r="J187" s="103"/>
    </row>
    <row r="188" spans="2:10" x14ac:dyDescent="0.25">
      <c r="B188" s="7"/>
      <c r="C188" s="116" t="s">
        <v>267</v>
      </c>
      <c r="D188" s="128"/>
      <c r="E188" s="114"/>
      <c r="F188" s="74"/>
      <c r="H188" s="103"/>
      <c r="I188" s="138"/>
    </row>
    <row r="189" spans="2:10" x14ac:dyDescent="0.25">
      <c r="B189" s="7"/>
      <c r="C189" s="123" t="s">
        <v>268</v>
      </c>
      <c r="D189" s="128">
        <v>5053696</v>
      </c>
      <c r="E189" s="114"/>
      <c r="F189" s="74"/>
      <c r="H189" s="103"/>
      <c r="I189" s="138"/>
    </row>
    <row r="190" spans="2:10" x14ac:dyDescent="0.25">
      <c r="B190" s="7"/>
      <c r="C190" s="123" t="s">
        <v>269</v>
      </c>
      <c r="D190" s="128">
        <v>4995947</v>
      </c>
      <c r="E190" s="114"/>
      <c r="F190" s="74"/>
      <c r="H190" s="103"/>
    </row>
    <row r="191" spans="2:10" x14ac:dyDescent="0.25">
      <c r="B191" s="7"/>
      <c r="C191" s="123" t="s">
        <v>270</v>
      </c>
      <c r="D191" s="128">
        <v>2667060</v>
      </c>
      <c r="E191" s="114"/>
      <c r="F191" s="74"/>
      <c r="H191" s="103"/>
    </row>
    <row r="192" spans="2:10" x14ac:dyDescent="0.25">
      <c r="B192" s="7"/>
      <c r="C192" s="123" t="s">
        <v>271</v>
      </c>
      <c r="D192" s="128">
        <v>8421009</v>
      </c>
      <c r="E192" s="114"/>
      <c r="F192" s="74"/>
      <c r="H192" s="103"/>
    </row>
    <row r="193" spans="2:8" x14ac:dyDescent="0.25">
      <c r="B193" s="7"/>
      <c r="C193" s="123" t="s">
        <v>272</v>
      </c>
      <c r="D193" s="128">
        <v>49185180</v>
      </c>
      <c r="E193" s="114"/>
      <c r="F193" s="74"/>
      <c r="H193" s="103"/>
    </row>
    <row r="194" spans="2:8" x14ac:dyDescent="0.25">
      <c r="B194" s="7"/>
      <c r="C194" s="123" t="s">
        <v>273</v>
      </c>
      <c r="D194" s="128">
        <v>243261</v>
      </c>
      <c r="E194" s="114"/>
      <c r="F194" s="74"/>
      <c r="H194" s="103"/>
    </row>
    <row r="195" spans="2:8" x14ac:dyDescent="0.25">
      <c r="B195" s="7"/>
      <c r="C195" s="123" t="s">
        <v>274</v>
      </c>
      <c r="D195" s="128">
        <v>352439</v>
      </c>
      <c r="E195" s="114"/>
      <c r="F195" s="74"/>
      <c r="H195" s="103"/>
    </row>
    <row r="196" spans="2:8" x14ac:dyDescent="0.25">
      <c r="B196" s="7"/>
      <c r="C196" s="123" t="s">
        <v>275</v>
      </c>
      <c r="D196" s="128">
        <v>445938</v>
      </c>
      <c r="E196" s="114"/>
      <c r="F196" s="74"/>
      <c r="H196" s="103"/>
    </row>
    <row r="197" spans="2:8" x14ac:dyDescent="0.25">
      <c r="B197" s="7"/>
      <c r="C197" s="123" t="s">
        <v>276</v>
      </c>
      <c r="D197" s="128">
        <v>68773</v>
      </c>
      <c r="E197" s="114"/>
      <c r="F197" s="74"/>
      <c r="H197" s="103"/>
    </row>
    <row r="198" spans="2:8" x14ac:dyDescent="0.25">
      <c r="B198" s="7"/>
      <c r="C198" s="123" t="s">
        <v>277</v>
      </c>
      <c r="D198" s="128">
        <v>2500</v>
      </c>
      <c r="E198" s="114"/>
      <c r="F198" s="74"/>
      <c r="H198" s="103"/>
    </row>
    <row r="199" spans="2:8" x14ac:dyDescent="0.25">
      <c r="B199" s="7"/>
      <c r="C199" s="123" t="s">
        <v>278</v>
      </c>
      <c r="D199" s="128">
        <v>3619</v>
      </c>
      <c r="E199" s="114"/>
      <c r="F199" s="74"/>
      <c r="H199" s="103"/>
    </row>
    <row r="200" spans="2:8" x14ac:dyDescent="0.25">
      <c r="B200" s="7"/>
      <c r="C200" s="123" t="s">
        <v>345</v>
      </c>
      <c r="D200" s="128">
        <v>128</v>
      </c>
      <c r="E200" s="114"/>
      <c r="F200" s="74"/>
      <c r="H200" s="103"/>
    </row>
    <row r="201" spans="2:8" x14ac:dyDescent="0.25">
      <c r="B201" s="7"/>
      <c r="C201" s="123" t="s">
        <v>279</v>
      </c>
      <c r="D201" s="128">
        <v>5995</v>
      </c>
      <c r="E201" s="114"/>
      <c r="F201" s="74"/>
      <c r="H201" s="103"/>
    </row>
    <row r="202" spans="2:8" x14ac:dyDescent="0.25">
      <c r="B202" s="7"/>
      <c r="C202" s="123" t="s">
        <v>355</v>
      </c>
      <c r="D202" s="128">
        <v>17463</v>
      </c>
      <c r="E202" s="114"/>
      <c r="F202" s="74"/>
      <c r="H202" s="103"/>
    </row>
    <row r="203" spans="2:8" x14ac:dyDescent="0.25">
      <c r="B203" s="7"/>
      <c r="C203" s="123" t="s">
        <v>363</v>
      </c>
      <c r="D203" s="128"/>
      <c r="E203" s="114"/>
      <c r="F203" s="74"/>
      <c r="H203" s="103"/>
    </row>
    <row r="204" spans="2:8" x14ac:dyDescent="0.25">
      <c r="B204" s="7"/>
      <c r="C204" s="123" t="s">
        <v>356</v>
      </c>
      <c r="D204" s="128">
        <v>2853</v>
      </c>
      <c r="E204" s="114"/>
      <c r="F204" s="74"/>
      <c r="H204" s="103"/>
    </row>
    <row r="205" spans="2:8" x14ac:dyDescent="0.25">
      <c r="B205" s="7"/>
      <c r="C205" s="123" t="s">
        <v>356</v>
      </c>
      <c r="D205" s="128">
        <v>13136</v>
      </c>
      <c r="E205" s="114"/>
      <c r="F205" s="74"/>
      <c r="H205" s="103"/>
    </row>
    <row r="206" spans="2:8" x14ac:dyDescent="0.25">
      <c r="B206" s="7"/>
      <c r="C206" s="123" t="s">
        <v>364</v>
      </c>
      <c r="D206" s="128"/>
      <c r="E206" s="114"/>
      <c r="F206" s="74"/>
      <c r="H206" s="103"/>
    </row>
    <row r="207" spans="2:8" x14ac:dyDescent="0.25">
      <c r="B207" s="7"/>
      <c r="C207" s="123" t="s">
        <v>365</v>
      </c>
      <c r="D207" s="128">
        <v>4386</v>
      </c>
      <c r="E207" s="114"/>
      <c r="F207" s="74"/>
      <c r="H207" s="103"/>
    </row>
    <row r="208" spans="2:8" x14ac:dyDescent="0.25">
      <c r="B208" s="7"/>
      <c r="C208" s="123" t="s">
        <v>366</v>
      </c>
      <c r="D208" s="128"/>
      <c r="E208" s="114"/>
      <c r="F208" s="74"/>
      <c r="H208" s="103"/>
    </row>
    <row r="209" spans="2:9" x14ac:dyDescent="0.25">
      <c r="B209" s="7"/>
      <c r="C209" s="123" t="s">
        <v>367</v>
      </c>
      <c r="D209" s="128"/>
      <c r="E209" s="114"/>
      <c r="F209" s="74"/>
      <c r="H209" s="103"/>
    </row>
    <row r="210" spans="2:9" x14ac:dyDescent="0.25">
      <c r="B210" s="7"/>
      <c r="C210" s="116" t="s">
        <v>280</v>
      </c>
      <c r="D210" s="128"/>
      <c r="E210" s="114"/>
      <c r="F210" s="74"/>
      <c r="H210" s="103"/>
    </row>
    <row r="211" spans="2:9" x14ac:dyDescent="0.25">
      <c r="B211" s="7"/>
      <c r="C211" s="123" t="s">
        <v>281</v>
      </c>
      <c r="D211" s="128">
        <v>1483540</v>
      </c>
      <c r="E211" s="114"/>
      <c r="F211" s="74"/>
      <c r="H211" s="103"/>
    </row>
    <row r="212" spans="2:9" x14ac:dyDescent="0.25">
      <c r="B212" s="7"/>
      <c r="C212" s="116" t="s">
        <v>282</v>
      </c>
      <c r="D212" s="128"/>
      <c r="E212" s="114"/>
      <c r="F212" s="74"/>
      <c r="H212" s="103"/>
    </row>
    <row r="213" spans="2:9" x14ac:dyDescent="0.25">
      <c r="B213" s="7"/>
      <c r="C213" s="123" t="s">
        <v>282</v>
      </c>
      <c r="D213" s="128">
        <v>132717726</v>
      </c>
      <c r="E213" s="114"/>
      <c r="F213" s="74"/>
      <c r="H213" s="103"/>
    </row>
    <row r="214" spans="2:9" x14ac:dyDescent="0.25">
      <c r="B214" s="7"/>
      <c r="C214" s="116" t="s">
        <v>283</v>
      </c>
      <c r="D214" s="128"/>
      <c r="E214" s="114"/>
      <c r="F214" s="74"/>
      <c r="G214" s="103"/>
      <c r="H214" s="103"/>
      <c r="I214" s="202"/>
    </row>
    <row r="215" spans="2:9" x14ac:dyDescent="0.25">
      <c r="B215" s="7"/>
      <c r="C215" s="123" t="s">
        <v>284</v>
      </c>
      <c r="D215" s="128">
        <v>180335</v>
      </c>
      <c r="E215" s="114"/>
      <c r="F215" s="74"/>
      <c r="G215" s="103"/>
      <c r="H215" s="103"/>
      <c r="I215" s="103"/>
    </row>
    <row r="216" spans="2:9" x14ac:dyDescent="0.25">
      <c r="B216" s="7"/>
      <c r="C216" s="123" t="s">
        <v>285</v>
      </c>
      <c r="D216" s="128">
        <v>188571</v>
      </c>
      <c r="E216" s="114"/>
      <c r="F216" s="74"/>
      <c r="H216" s="103"/>
      <c r="I216" s="103"/>
    </row>
    <row r="217" spans="2:9" x14ac:dyDescent="0.25">
      <c r="B217" s="7"/>
      <c r="C217" s="123" t="s">
        <v>286</v>
      </c>
      <c r="D217" s="128">
        <v>11202</v>
      </c>
      <c r="E217" s="114"/>
      <c r="F217" s="74"/>
      <c r="G217" s="122"/>
      <c r="H217" s="103"/>
      <c r="I217" s="203"/>
    </row>
    <row r="218" spans="2:9" x14ac:dyDescent="0.25">
      <c r="B218" s="7"/>
      <c r="C218" s="129" t="s">
        <v>211</v>
      </c>
      <c r="D218" s="128">
        <f>SUM(D183:D217)</f>
        <v>216421515</v>
      </c>
      <c r="E218" s="114"/>
      <c r="F218" s="74"/>
      <c r="G218" s="103"/>
      <c r="H218" s="103"/>
      <c r="I218" s="103"/>
    </row>
    <row r="219" spans="2:9" x14ac:dyDescent="0.25">
      <c r="B219" s="7" t="s">
        <v>17</v>
      </c>
      <c r="C219" s="250"/>
      <c r="D219" s="251"/>
      <c r="E219" s="251"/>
      <c r="F219" s="252"/>
      <c r="G219" s="122"/>
    </row>
    <row r="220" spans="2:9" ht="12.2" customHeight="1" x14ac:dyDescent="0.25">
      <c r="B220" s="7" t="s">
        <v>18</v>
      </c>
      <c r="C220" s="250"/>
      <c r="D220" s="251"/>
      <c r="E220" s="251"/>
      <c r="F220" s="252"/>
      <c r="G220" s="103"/>
      <c r="H220" s="103"/>
      <c r="I220" s="103"/>
    </row>
    <row r="221" spans="2:9" x14ac:dyDescent="0.25">
      <c r="B221" s="7" t="s">
        <v>19</v>
      </c>
      <c r="C221" s="250"/>
      <c r="D221" s="251"/>
      <c r="E221" s="251"/>
      <c r="F221" s="252"/>
      <c r="G221" s="103"/>
      <c r="H221" s="103"/>
    </row>
    <row r="222" spans="2:9" x14ac:dyDescent="0.25">
      <c r="B222" s="8"/>
      <c r="C222" s="113" t="s">
        <v>212</v>
      </c>
      <c r="D222" s="109" t="s">
        <v>383</v>
      </c>
      <c r="E222" s="114"/>
      <c r="F222" s="75"/>
      <c r="G222" s="122"/>
      <c r="H222" s="103"/>
      <c r="I222" s="103"/>
    </row>
    <row r="223" spans="2:9" x14ac:dyDescent="0.25">
      <c r="B223" s="8"/>
      <c r="C223" s="116" t="s">
        <v>262</v>
      </c>
      <c r="D223" s="128"/>
      <c r="E223" s="114"/>
      <c r="F223" s="75"/>
    </row>
    <row r="224" spans="2:9" x14ac:dyDescent="0.25">
      <c r="B224" s="8"/>
      <c r="C224" s="123" t="s">
        <v>263</v>
      </c>
      <c r="D224" s="128">
        <v>3518422</v>
      </c>
      <c r="E224" s="114"/>
      <c r="F224" s="75"/>
    </row>
    <row r="225" spans="2:8" x14ac:dyDescent="0.25">
      <c r="B225" s="8"/>
      <c r="C225" s="116" t="s">
        <v>264</v>
      </c>
      <c r="D225" s="128"/>
      <c r="E225" s="114"/>
      <c r="F225" s="75"/>
    </row>
    <row r="226" spans="2:8" ht="15" x14ac:dyDescent="0.25">
      <c r="B226" s="8"/>
      <c r="C226" s="123" t="s">
        <v>265</v>
      </c>
      <c r="D226" s="128">
        <v>1167290</v>
      </c>
      <c r="E226" s="114"/>
      <c r="F226" s="75"/>
      <c r="G226" s="121"/>
    </row>
    <row r="227" spans="2:8" x14ac:dyDescent="0.25">
      <c r="B227" s="8"/>
      <c r="C227" s="123" t="s">
        <v>266</v>
      </c>
      <c r="D227" s="128">
        <f>252024+1905613</f>
        <v>2157637</v>
      </c>
      <c r="E227" s="114"/>
      <c r="F227" s="75"/>
    </row>
    <row r="228" spans="2:8" x14ac:dyDescent="0.25">
      <c r="B228" s="8"/>
      <c r="C228" s="129" t="s">
        <v>211</v>
      </c>
      <c r="D228" s="128">
        <f>SUM(D224:D227)</f>
        <v>6843349</v>
      </c>
      <c r="E228" s="114"/>
      <c r="F228" s="75"/>
    </row>
    <row r="229" spans="2:8" ht="12.75" thickBot="1" x14ac:dyDescent="0.3">
      <c r="B229" s="8" t="s">
        <v>56</v>
      </c>
      <c r="C229" s="302"/>
      <c r="D229" s="303"/>
      <c r="E229" s="303"/>
      <c r="F229" s="304"/>
      <c r="H229" s="103"/>
    </row>
    <row r="230" spans="2:8" x14ac:dyDescent="0.25">
      <c r="B230" s="31"/>
      <c r="C230" s="280"/>
      <c r="D230" s="281"/>
      <c r="E230" s="281"/>
      <c r="F230" s="282"/>
    </row>
    <row r="231" spans="2:8" ht="24" x14ac:dyDescent="0.25">
      <c r="B231" s="10" t="s">
        <v>57</v>
      </c>
      <c r="C231" s="250"/>
      <c r="D231" s="251"/>
      <c r="E231" s="251"/>
      <c r="F231" s="252"/>
    </row>
    <row r="232" spans="2:8" x14ac:dyDescent="0.25">
      <c r="B232" s="32" t="s">
        <v>58</v>
      </c>
      <c r="C232" s="250"/>
      <c r="D232" s="251"/>
      <c r="E232" s="251"/>
      <c r="F232" s="252"/>
    </row>
    <row r="233" spans="2:8" ht="36" x14ac:dyDescent="0.25">
      <c r="B233" s="12" t="s">
        <v>59</v>
      </c>
      <c r="C233" s="250"/>
      <c r="D233" s="251"/>
      <c r="E233" s="251"/>
      <c r="F233" s="252"/>
    </row>
    <row r="234" spans="2:8" x14ac:dyDescent="0.25">
      <c r="B234" s="12"/>
      <c r="C234" s="113" t="s">
        <v>212</v>
      </c>
      <c r="D234" s="109" t="s">
        <v>383</v>
      </c>
      <c r="E234" s="114"/>
      <c r="F234" s="74"/>
    </row>
    <row r="235" spans="2:8" x14ac:dyDescent="0.25">
      <c r="B235" s="12"/>
      <c r="C235" s="123" t="s">
        <v>287</v>
      </c>
      <c r="D235" s="128">
        <v>5694</v>
      </c>
      <c r="E235" s="114"/>
      <c r="F235" s="74"/>
    </row>
    <row r="236" spans="2:8" x14ac:dyDescent="0.25">
      <c r="B236" s="12"/>
      <c r="C236" s="123" t="s">
        <v>288</v>
      </c>
      <c r="D236" s="128">
        <v>177469</v>
      </c>
      <c r="E236" s="114"/>
      <c r="F236" s="74"/>
    </row>
    <row r="237" spans="2:8" x14ac:dyDescent="0.25">
      <c r="B237" s="12"/>
      <c r="C237" s="123" t="s">
        <v>289</v>
      </c>
      <c r="D237" s="128">
        <v>164377</v>
      </c>
      <c r="E237" s="114"/>
      <c r="F237" s="74"/>
    </row>
    <row r="238" spans="2:8" x14ac:dyDescent="0.25">
      <c r="B238" s="32" t="s">
        <v>60</v>
      </c>
      <c r="C238" s="250"/>
      <c r="D238" s="251"/>
      <c r="E238" s="251"/>
      <c r="F238" s="252"/>
    </row>
    <row r="239" spans="2:8" ht="36.75" thickBot="1" x14ac:dyDescent="0.3">
      <c r="B239" s="27" t="s">
        <v>59</v>
      </c>
      <c r="C239" s="274" t="s">
        <v>188</v>
      </c>
      <c r="D239" s="275"/>
      <c r="E239" s="275"/>
      <c r="F239" s="276"/>
    </row>
    <row r="240" spans="2:8" x14ac:dyDescent="0.25">
      <c r="B240" s="25"/>
      <c r="C240" s="280"/>
      <c r="D240" s="281"/>
      <c r="E240" s="281"/>
      <c r="F240" s="282"/>
    </row>
    <row r="241" spans="2:6" x14ac:dyDescent="0.25">
      <c r="B241" s="10" t="s">
        <v>61</v>
      </c>
      <c r="C241" s="250"/>
      <c r="D241" s="251"/>
      <c r="E241" s="251"/>
      <c r="F241" s="252"/>
    </row>
    <row r="242" spans="2:6" x14ac:dyDescent="0.25">
      <c r="B242" s="32" t="s">
        <v>62</v>
      </c>
      <c r="C242" s="250"/>
      <c r="D242" s="251"/>
      <c r="E242" s="251"/>
      <c r="F242" s="252"/>
    </row>
    <row r="243" spans="2:6" ht="48" x14ac:dyDescent="0.25">
      <c r="B243" s="12" t="s">
        <v>63</v>
      </c>
      <c r="C243" s="250"/>
      <c r="D243" s="251"/>
      <c r="E243" s="251"/>
      <c r="F243" s="252"/>
    </row>
    <row r="244" spans="2:6" x14ac:dyDescent="0.25">
      <c r="B244" s="12"/>
      <c r="C244" s="113" t="s">
        <v>212</v>
      </c>
      <c r="D244" s="109" t="s">
        <v>383</v>
      </c>
      <c r="E244" s="114"/>
      <c r="F244" s="74"/>
    </row>
    <row r="245" spans="2:6" x14ac:dyDescent="0.25">
      <c r="B245" s="12"/>
      <c r="C245" s="116" t="s">
        <v>290</v>
      </c>
      <c r="D245" s="106"/>
      <c r="E245" s="114"/>
      <c r="F245" s="74"/>
    </row>
    <row r="246" spans="2:6" x14ac:dyDescent="0.25">
      <c r="B246" s="12"/>
      <c r="C246" s="123" t="s">
        <v>291</v>
      </c>
      <c r="D246" s="128">
        <v>2148023</v>
      </c>
      <c r="E246" s="114"/>
      <c r="F246" s="74"/>
    </row>
    <row r="247" spans="2:6" x14ac:dyDescent="0.25">
      <c r="B247" s="32" t="s">
        <v>64</v>
      </c>
      <c r="C247" s="250"/>
      <c r="D247" s="251"/>
      <c r="E247" s="251"/>
      <c r="F247" s="252"/>
    </row>
    <row r="248" spans="2:6" ht="48.75" thickBot="1" x14ac:dyDescent="0.3">
      <c r="B248" s="27" t="s">
        <v>63</v>
      </c>
      <c r="C248" s="274"/>
      <c r="D248" s="275"/>
      <c r="E248" s="275"/>
      <c r="F248" s="276"/>
    </row>
    <row r="249" spans="2:6" x14ac:dyDescent="0.25">
      <c r="B249" s="12"/>
      <c r="C249" s="113" t="s">
        <v>212</v>
      </c>
      <c r="D249" s="109" t="s">
        <v>383</v>
      </c>
      <c r="E249" s="114"/>
      <c r="F249" s="74"/>
    </row>
    <row r="250" spans="2:6" x14ac:dyDescent="0.25">
      <c r="B250" s="12"/>
      <c r="C250" s="116" t="s">
        <v>292</v>
      </c>
      <c r="D250" s="106"/>
      <c r="E250" s="114"/>
      <c r="F250" s="74"/>
    </row>
    <row r="251" spans="2:6" x14ac:dyDescent="0.25">
      <c r="B251" s="12"/>
      <c r="C251" s="123" t="s">
        <v>293</v>
      </c>
      <c r="D251" s="128">
        <v>2147661</v>
      </c>
      <c r="E251" s="114"/>
      <c r="F251" s="74"/>
    </row>
    <row r="252" spans="2:6" ht="12.75" thickBot="1" x14ac:dyDescent="0.3">
      <c r="B252" s="12"/>
      <c r="C252" s="123"/>
      <c r="D252" s="106"/>
      <c r="E252" s="114"/>
      <c r="F252" s="74"/>
    </row>
    <row r="253" spans="2:6" ht="30.2" customHeight="1" thickBot="1" x14ac:dyDescent="0.3">
      <c r="B253" s="299" t="s">
        <v>65</v>
      </c>
      <c r="C253" s="300"/>
      <c r="D253" s="300"/>
      <c r="E253" s="300"/>
      <c r="F253" s="301"/>
    </row>
    <row r="254" spans="2:6" x14ac:dyDescent="0.25">
      <c r="B254" s="34"/>
      <c r="C254" s="262"/>
      <c r="D254" s="263"/>
      <c r="E254" s="263"/>
      <c r="F254" s="264"/>
    </row>
    <row r="255" spans="2:6" x14ac:dyDescent="0.25">
      <c r="B255" s="10" t="s">
        <v>66</v>
      </c>
      <c r="C255" s="250"/>
      <c r="D255" s="251"/>
      <c r="E255" s="251"/>
      <c r="F255" s="252"/>
    </row>
    <row r="256" spans="2:6" x14ac:dyDescent="0.25">
      <c r="B256" s="32" t="s">
        <v>67</v>
      </c>
      <c r="C256" s="250"/>
      <c r="D256" s="251"/>
      <c r="E256" s="251"/>
      <c r="F256" s="252"/>
    </row>
    <row r="257" spans="2:6" x14ac:dyDescent="0.25">
      <c r="B257" s="35" t="s">
        <v>68</v>
      </c>
      <c r="C257" s="250" t="s">
        <v>188</v>
      </c>
      <c r="D257" s="251"/>
      <c r="E257" s="251"/>
      <c r="F257" s="252"/>
    </row>
    <row r="258" spans="2:6" x14ac:dyDescent="0.25">
      <c r="B258" s="35" t="s">
        <v>69</v>
      </c>
      <c r="C258" s="250" t="s">
        <v>188</v>
      </c>
      <c r="D258" s="251"/>
      <c r="E258" s="251"/>
      <c r="F258" s="252"/>
    </row>
    <row r="259" spans="2:6" x14ac:dyDescent="0.25">
      <c r="B259" s="32" t="s">
        <v>70</v>
      </c>
      <c r="C259" s="250"/>
      <c r="D259" s="251"/>
      <c r="E259" s="251"/>
      <c r="F259" s="252"/>
    </row>
    <row r="260" spans="2:6" x14ac:dyDescent="0.25">
      <c r="B260" s="35" t="s">
        <v>68</v>
      </c>
      <c r="C260" s="250" t="s">
        <v>188</v>
      </c>
      <c r="D260" s="251"/>
      <c r="E260" s="251"/>
      <c r="F260" s="252"/>
    </row>
    <row r="261" spans="2:6" x14ac:dyDescent="0.25">
      <c r="B261" s="35" t="s">
        <v>69</v>
      </c>
      <c r="C261" s="250" t="s">
        <v>188</v>
      </c>
      <c r="D261" s="251"/>
      <c r="E261" s="251"/>
      <c r="F261" s="252"/>
    </row>
    <row r="262" spans="2:6" x14ac:dyDescent="0.25">
      <c r="B262" s="32" t="s">
        <v>71</v>
      </c>
      <c r="C262" s="250"/>
      <c r="D262" s="251"/>
      <c r="E262" s="251"/>
      <c r="F262" s="252"/>
    </row>
    <row r="263" spans="2:6" x14ac:dyDescent="0.25">
      <c r="B263" s="35" t="s">
        <v>68</v>
      </c>
      <c r="C263" s="250" t="s">
        <v>188</v>
      </c>
      <c r="D263" s="251"/>
      <c r="E263" s="251"/>
      <c r="F263" s="252"/>
    </row>
    <row r="264" spans="2:6" x14ac:dyDescent="0.25">
      <c r="B264" s="35" t="s">
        <v>69</v>
      </c>
      <c r="C264" s="250" t="s">
        <v>188</v>
      </c>
      <c r="D264" s="251"/>
      <c r="E264" s="251"/>
      <c r="F264" s="252"/>
    </row>
    <row r="265" spans="2:6" x14ac:dyDescent="0.25">
      <c r="B265" s="32" t="s">
        <v>72</v>
      </c>
      <c r="C265" s="250"/>
      <c r="D265" s="251"/>
      <c r="E265" s="251"/>
      <c r="F265" s="252"/>
    </row>
    <row r="266" spans="2:6" x14ac:dyDescent="0.25">
      <c r="B266" s="35" t="s">
        <v>68</v>
      </c>
      <c r="C266" s="250" t="s">
        <v>188</v>
      </c>
      <c r="D266" s="251"/>
      <c r="E266" s="251"/>
      <c r="F266" s="252"/>
    </row>
    <row r="267" spans="2:6" x14ac:dyDescent="0.25">
      <c r="B267" s="35" t="s">
        <v>69</v>
      </c>
      <c r="C267" s="250" t="s">
        <v>188</v>
      </c>
      <c r="D267" s="251"/>
      <c r="E267" s="251"/>
      <c r="F267" s="252"/>
    </row>
    <row r="268" spans="2:6" x14ac:dyDescent="0.25">
      <c r="B268" s="32" t="s">
        <v>73</v>
      </c>
      <c r="C268" s="250"/>
      <c r="D268" s="251"/>
      <c r="E268" s="251"/>
      <c r="F268" s="252"/>
    </row>
    <row r="269" spans="2:6" x14ac:dyDescent="0.25">
      <c r="B269" s="35" t="s">
        <v>68</v>
      </c>
      <c r="C269" s="250" t="s">
        <v>188</v>
      </c>
      <c r="D269" s="251"/>
      <c r="E269" s="251"/>
      <c r="F269" s="252"/>
    </row>
    <row r="270" spans="2:6" x14ac:dyDescent="0.25">
      <c r="B270" s="35" t="s">
        <v>69</v>
      </c>
      <c r="C270" s="250" t="s">
        <v>188</v>
      </c>
      <c r="D270" s="251"/>
      <c r="E270" s="251"/>
      <c r="F270" s="252"/>
    </row>
    <row r="271" spans="2:6" x14ac:dyDescent="0.25">
      <c r="B271" s="32" t="s">
        <v>74</v>
      </c>
      <c r="C271" s="250"/>
      <c r="D271" s="251"/>
      <c r="E271" s="251"/>
      <c r="F271" s="252"/>
    </row>
    <row r="272" spans="2:6" x14ac:dyDescent="0.25">
      <c r="B272" s="35" t="s">
        <v>68</v>
      </c>
      <c r="C272" s="250" t="s">
        <v>188</v>
      </c>
      <c r="D272" s="251"/>
      <c r="E272" s="251"/>
      <c r="F272" s="252"/>
    </row>
    <row r="273" spans="2:8" x14ac:dyDescent="0.25">
      <c r="B273" s="35" t="s">
        <v>69</v>
      </c>
      <c r="C273" s="250" t="s">
        <v>188</v>
      </c>
      <c r="D273" s="251"/>
      <c r="E273" s="251"/>
      <c r="F273" s="252"/>
    </row>
    <row r="274" spans="2:8" ht="24" x14ac:dyDescent="0.25">
      <c r="B274" s="5" t="s">
        <v>75</v>
      </c>
      <c r="C274" s="250"/>
      <c r="D274" s="251"/>
      <c r="E274" s="251"/>
      <c r="F274" s="252"/>
    </row>
    <row r="275" spans="2:8" x14ac:dyDescent="0.25">
      <c r="B275" s="35" t="s">
        <v>68</v>
      </c>
      <c r="C275" s="250"/>
      <c r="D275" s="251"/>
      <c r="E275" s="251"/>
      <c r="F275" s="252"/>
    </row>
    <row r="276" spans="2:8" x14ac:dyDescent="0.25">
      <c r="B276" s="36"/>
      <c r="C276" s="113" t="s">
        <v>212</v>
      </c>
      <c r="D276" s="109" t="s">
        <v>383</v>
      </c>
      <c r="E276" s="114"/>
      <c r="F276" s="75"/>
    </row>
    <row r="277" spans="2:8" x14ac:dyDescent="0.25">
      <c r="B277" s="36"/>
      <c r="C277" s="130" t="s">
        <v>294</v>
      </c>
      <c r="D277" s="206">
        <v>420070918</v>
      </c>
      <c r="E277" s="114"/>
      <c r="F277" s="75"/>
    </row>
    <row r="278" spans="2:8" ht="12.75" thickBot="1" x14ac:dyDescent="0.3">
      <c r="B278" s="36" t="s">
        <v>69</v>
      </c>
      <c r="C278" s="293" t="s">
        <v>295</v>
      </c>
      <c r="D278" s="294"/>
      <c r="E278" s="294"/>
      <c r="F278" s="295"/>
    </row>
    <row r="279" spans="2:8" x14ac:dyDescent="0.25">
      <c r="B279" s="37"/>
      <c r="C279" s="280"/>
      <c r="D279" s="281"/>
      <c r="E279" s="281"/>
      <c r="F279" s="282"/>
    </row>
    <row r="280" spans="2:8" ht="60" x14ac:dyDescent="0.25">
      <c r="B280" s="10" t="s">
        <v>76</v>
      </c>
      <c r="C280" s="296"/>
      <c r="D280" s="297"/>
      <c r="E280" s="297"/>
      <c r="F280" s="298"/>
    </row>
    <row r="281" spans="2:8" x14ac:dyDescent="0.25">
      <c r="B281" s="32" t="s">
        <v>77</v>
      </c>
      <c r="C281" s="250"/>
      <c r="D281" s="251"/>
      <c r="E281" s="251"/>
      <c r="F281" s="252"/>
    </row>
    <row r="282" spans="2:8" ht="12.2" customHeight="1" x14ac:dyDescent="0.25">
      <c r="B282" s="35" t="s">
        <v>68</v>
      </c>
      <c r="C282" s="250" t="s">
        <v>188</v>
      </c>
      <c r="D282" s="251"/>
      <c r="E282" s="251"/>
      <c r="F282" s="252"/>
    </row>
    <row r="283" spans="2:8" ht="12.2" customHeight="1" x14ac:dyDescent="0.25">
      <c r="B283" s="35" t="s">
        <v>69</v>
      </c>
      <c r="C283" s="250" t="s">
        <v>188</v>
      </c>
      <c r="D283" s="251"/>
      <c r="E283" s="251"/>
      <c r="F283" s="252"/>
    </row>
    <row r="284" spans="2:8" x14ac:dyDescent="0.25">
      <c r="B284" s="32" t="s">
        <v>78</v>
      </c>
      <c r="C284" s="250"/>
      <c r="D284" s="251"/>
      <c r="E284" s="251"/>
      <c r="F284" s="252"/>
    </row>
    <row r="285" spans="2:8" x14ac:dyDescent="0.25">
      <c r="B285" s="35" t="s">
        <v>68</v>
      </c>
      <c r="C285" s="113" t="s">
        <v>212</v>
      </c>
      <c r="D285" s="109" t="s">
        <v>383</v>
      </c>
      <c r="E285" s="166"/>
      <c r="F285" s="167"/>
    </row>
    <row r="286" spans="2:8" x14ac:dyDescent="0.25">
      <c r="B286" s="35"/>
      <c r="C286" s="123" t="s">
        <v>353</v>
      </c>
      <c r="D286" s="207">
        <v>18311024</v>
      </c>
      <c r="E286" s="166"/>
      <c r="F286" s="167"/>
    </row>
    <row r="287" spans="2:8" x14ac:dyDescent="0.25">
      <c r="B287" s="35"/>
      <c r="C287" s="73"/>
      <c r="D287" s="106"/>
      <c r="E287" s="106"/>
      <c r="F287" s="74"/>
      <c r="H287" s="227"/>
    </row>
    <row r="288" spans="2:8" x14ac:dyDescent="0.25">
      <c r="B288" s="35" t="s">
        <v>69</v>
      </c>
      <c r="C288" s="168" t="s">
        <v>297</v>
      </c>
      <c r="D288" s="166"/>
      <c r="E288" s="166"/>
      <c r="F288" s="169"/>
    </row>
    <row r="289" spans="2:6" x14ac:dyDescent="0.25">
      <c r="B289" s="32" t="s">
        <v>79</v>
      </c>
      <c r="C289" s="250"/>
      <c r="D289" s="251"/>
      <c r="E289" s="251"/>
      <c r="F289" s="252"/>
    </row>
    <row r="290" spans="2:6" x14ac:dyDescent="0.25">
      <c r="B290" s="35" t="s">
        <v>68</v>
      </c>
      <c r="C290" s="291"/>
      <c r="D290" s="251"/>
      <c r="E290" s="251"/>
      <c r="F290" s="292"/>
    </row>
    <row r="291" spans="2:6" x14ac:dyDescent="0.25">
      <c r="B291" s="35"/>
      <c r="C291" s="113" t="s">
        <v>212</v>
      </c>
      <c r="D291" s="109" t="s">
        <v>383</v>
      </c>
      <c r="E291" s="114"/>
      <c r="F291" s="74"/>
    </row>
    <row r="292" spans="2:6" x14ac:dyDescent="0.25">
      <c r="B292" s="35"/>
      <c r="C292" s="123" t="s">
        <v>296</v>
      </c>
      <c r="D292" s="207">
        <v>21451752</v>
      </c>
      <c r="E292" s="114"/>
      <c r="F292" s="74"/>
    </row>
    <row r="293" spans="2:6" x14ac:dyDescent="0.25">
      <c r="B293" s="35" t="s">
        <v>69</v>
      </c>
      <c r="C293" s="283" t="s">
        <v>297</v>
      </c>
      <c r="D293" s="284"/>
      <c r="E293" s="284"/>
      <c r="F293" s="285"/>
    </row>
    <row r="294" spans="2:6" x14ac:dyDescent="0.25">
      <c r="B294" s="32" t="s">
        <v>80</v>
      </c>
      <c r="C294" s="250"/>
      <c r="D294" s="251"/>
      <c r="E294" s="251"/>
      <c r="F294" s="252"/>
    </row>
    <row r="295" spans="2:6" x14ac:dyDescent="0.25">
      <c r="B295" s="35" t="s">
        <v>68</v>
      </c>
      <c r="C295" s="250" t="s">
        <v>188</v>
      </c>
      <c r="D295" s="251"/>
      <c r="E295" s="251"/>
      <c r="F295" s="252"/>
    </row>
    <row r="296" spans="2:6" x14ac:dyDescent="0.25">
      <c r="B296" s="35" t="s">
        <v>69</v>
      </c>
      <c r="C296" s="250" t="s">
        <v>188</v>
      </c>
      <c r="D296" s="251"/>
      <c r="E296" s="251"/>
      <c r="F296" s="252"/>
    </row>
    <row r="297" spans="2:6" x14ac:dyDescent="0.25">
      <c r="B297" s="32" t="s">
        <v>81</v>
      </c>
      <c r="C297" s="250"/>
      <c r="D297" s="251"/>
      <c r="E297" s="251"/>
      <c r="F297" s="252"/>
    </row>
    <row r="298" spans="2:6" x14ac:dyDescent="0.25">
      <c r="B298" s="35" t="s">
        <v>68</v>
      </c>
      <c r="C298" s="250" t="s">
        <v>188</v>
      </c>
      <c r="D298" s="251"/>
      <c r="E298" s="251"/>
      <c r="F298" s="252"/>
    </row>
    <row r="299" spans="2:6" x14ac:dyDescent="0.25">
      <c r="B299" s="35" t="s">
        <v>69</v>
      </c>
      <c r="C299" s="250" t="s">
        <v>188</v>
      </c>
      <c r="D299" s="251"/>
      <c r="E299" s="251"/>
      <c r="F299" s="252"/>
    </row>
    <row r="300" spans="2:6" x14ac:dyDescent="0.25">
      <c r="B300" s="32" t="s">
        <v>82</v>
      </c>
      <c r="C300" s="250"/>
      <c r="D300" s="251"/>
      <c r="E300" s="251"/>
      <c r="F300" s="252"/>
    </row>
    <row r="301" spans="2:6" x14ac:dyDescent="0.25">
      <c r="B301" s="35" t="s">
        <v>68</v>
      </c>
      <c r="C301" s="250" t="s">
        <v>188</v>
      </c>
      <c r="D301" s="251"/>
      <c r="E301" s="251"/>
      <c r="F301" s="252"/>
    </row>
    <row r="302" spans="2:6" x14ac:dyDescent="0.25">
      <c r="B302" s="35" t="s">
        <v>69</v>
      </c>
      <c r="C302" s="250" t="s">
        <v>188</v>
      </c>
      <c r="D302" s="251"/>
      <c r="E302" s="251"/>
      <c r="F302" s="252"/>
    </row>
    <row r="303" spans="2:6" x14ac:dyDescent="0.25">
      <c r="B303" s="32" t="s">
        <v>83</v>
      </c>
      <c r="C303" s="250"/>
      <c r="D303" s="251"/>
      <c r="E303" s="251"/>
      <c r="F303" s="252"/>
    </row>
    <row r="304" spans="2:6" x14ac:dyDescent="0.25">
      <c r="B304" s="35" t="s">
        <v>68</v>
      </c>
      <c r="C304" s="250" t="s">
        <v>188</v>
      </c>
      <c r="D304" s="251"/>
      <c r="E304" s="251"/>
      <c r="F304" s="252"/>
    </row>
    <row r="305" spans="2:7" x14ac:dyDescent="0.25">
      <c r="B305" s="35" t="s">
        <v>69</v>
      </c>
      <c r="C305" s="250" t="s">
        <v>188</v>
      </c>
      <c r="D305" s="251"/>
      <c r="E305" s="251"/>
      <c r="F305" s="252"/>
    </row>
    <row r="306" spans="2:7" x14ac:dyDescent="0.25">
      <c r="B306" s="32" t="s">
        <v>84</v>
      </c>
      <c r="C306" s="250"/>
      <c r="D306" s="251"/>
      <c r="E306" s="251"/>
      <c r="F306" s="252"/>
    </row>
    <row r="307" spans="2:7" x14ac:dyDescent="0.25">
      <c r="B307" s="35" t="s">
        <v>68</v>
      </c>
      <c r="C307" s="250"/>
      <c r="D307" s="251"/>
      <c r="E307" s="251"/>
      <c r="F307" s="252"/>
    </row>
    <row r="308" spans="2:7" x14ac:dyDescent="0.25">
      <c r="B308" s="35"/>
      <c r="C308" s="289" t="s">
        <v>302</v>
      </c>
      <c r="D308" s="287"/>
      <c r="E308" s="287"/>
      <c r="F308" s="290"/>
    </row>
    <row r="309" spans="2:7" x14ac:dyDescent="0.25">
      <c r="B309" s="35"/>
      <c r="C309" s="131" t="s">
        <v>387</v>
      </c>
      <c r="D309" s="226"/>
      <c r="E309" s="117"/>
      <c r="F309" s="118"/>
    </row>
    <row r="310" spans="2:7" x14ac:dyDescent="0.25">
      <c r="B310" s="35"/>
      <c r="C310" s="131" t="s">
        <v>298</v>
      </c>
      <c r="D310" s="137">
        <v>1370483145</v>
      </c>
      <c r="E310" s="106"/>
      <c r="F310" s="74"/>
    </row>
    <row r="311" spans="2:7" x14ac:dyDescent="0.25">
      <c r="B311" s="35"/>
      <c r="C311" s="131" t="s">
        <v>378</v>
      </c>
      <c r="D311" s="137">
        <v>46475875</v>
      </c>
      <c r="E311" s="106"/>
      <c r="F311" s="74"/>
    </row>
    <row r="312" spans="2:7" x14ac:dyDescent="0.25">
      <c r="B312" s="35"/>
      <c r="C312" s="131" t="s">
        <v>299</v>
      </c>
      <c r="D312" s="137">
        <v>522345721</v>
      </c>
      <c r="E312" s="106"/>
      <c r="F312" s="74"/>
    </row>
    <row r="313" spans="2:7" x14ac:dyDescent="0.25">
      <c r="B313" s="35"/>
      <c r="C313" s="131" t="s">
        <v>379</v>
      </c>
      <c r="D313" s="137">
        <v>7257153</v>
      </c>
      <c r="E313" s="106"/>
      <c r="F313" s="74"/>
    </row>
    <row r="314" spans="2:7" x14ac:dyDescent="0.25">
      <c r="B314" s="35"/>
      <c r="C314" s="131" t="s">
        <v>379</v>
      </c>
      <c r="D314" s="137">
        <v>25484969</v>
      </c>
      <c r="E314" s="106"/>
      <c r="F314" s="74"/>
    </row>
    <row r="315" spans="2:7" x14ac:dyDescent="0.25">
      <c r="B315" s="35"/>
      <c r="C315" s="131" t="s">
        <v>354</v>
      </c>
      <c r="D315" s="137">
        <v>229156454</v>
      </c>
      <c r="E315" s="106"/>
      <c r="F315" s="74"/>
      <c r="G315" s="103"/>
    </row>
    <row r="316" spans="2:7" x14ac:dyDescent="0.25">
      <c r="B316" s="35"/>
      <c r="C316" s="131" t="s">
        <v>371</v>
      </c>
      <c r="D316" s="137">
        <v>20599849</v>
      </c>
      <c r="E316" s="106"/>
      <c r="F316" s="74"/>
      <c r="G316" s="103"/>
    </row>
    <row r="317" spans="2:7" x14ac:dyDescent="0.25">
      <c r="B317" s="35"/>
      <c r="C317" s="131" t="s">
        <v>300</v>
      </c>
      <c r="D317" s="137">
        <v>98516639</v>
      </c>
      <c r="E317" s="106"/>
      <c r="F317" s="74"/>
    </row>
    <row r="318" spans="2:7" x14ac:dyDescent="0.25">
      <c r="B318" s="35"/>
      <c r="C318" s="131"/>
      <c r="D318" s="2"/>
      <c r="E318" s="106"/>
      <c r="F318" s="74"/>
    </row>
    <row r="319" spans="2:7" x14ac:dyDescent="0.25">
      <c r="B319" s="35"/>
      <c r="C319" s="133" t="s">
        <v>301</v>
      </c>
      <c r="D319" s="137">
        <f>SUM(D310:D318)</f>
        <v>2320319805</v>
      </c>
      <c r="E319" s="106"/>
      <c r="F319" s="74"/>
    </row>
    <row r="320" spans="2:7" x14ac:dyDescent="0.25">
      <c r="B320" s="35"/>
      <c r="C320" s="73"/>
      <c r="D320" s="106"/>
      <c r="E320" s="106"/>
      <c r="F320" s="74"/>
    </row>
    <row r="321" spans="2:6" x14ac:dyDescent="0.25">
      <c r="B321" s="35" t="s">
        <v>69</v>
      </c>
      <c r="C321" s="286" t="s">
        <v>303</v>
      </c>
      <c r="D321" s="287"/>
      <c r="E321" s="287"/>
      <c r="F321" s="288"/>
    </row>
    <row r="322" spans="2:6" ht="78.95" customHeight="1" x14ac:dyDescent="0.25">
      <c r="B322" s="35"/>
      <c r="C322" s="271" t="s">
        <v>393</v>
      </c>
      <c r="D322" s="272"/>
      <c r="E322" s="272"/>
      <c r="F322" s="273"/>
    </row>
    <row r="323" spans="2:6" x14ac:dyDescent="0.25">
      <c r="B323" s="35"/>
      <c r="C323" s="286" t="s">
        <v>304</v>
      </c>
      <c r="D323" s="287"/>
      <c r="E323" s="287"/>
      <c r="F323" s="288"/>
    </row>
    <row r="324" spans="2:6" ht="70.349999999999994" customHeight="1" x14ac:dyDescent="0.25">
      <c r="B324" s="35"/>
      <c r="C324" s="271" t="s">
        <v>392</v>
      </c>
      <c r="D324" s="272"/>
      <c r="E324" s="272"/>
      <c r="F324" s="273"/>
    </row>
    <row r="325" spans="2:6" x14ac:dyDescent="0.25">
      <c r="B325" s="32" t="s">
        <v>85</v>
      </c>
      <c r="C325" s="250"/>
      <c r="D325" s="251"/>
      <c r="E325" s="251"/>
      <c r="F325" s="252"/>
    </row>
    <row r="326" spans="2:6" x14ac:dyDescent="0.25">
      <c r="B326" s="35" t="s">
        <v>68</v>
      </c>
      <c r="C326" s="250" t="s">
        <v>188</v>
      </c>
      <c r="D326" s="251"/>
      <c r="E326" s="251"/>
      <c r="F326" s="252"/>
    </row>
    <row r="327" spans="2:6" ht="12.75" thickBot="1" x14ac:dyDescent="0.3">
      <c r="B327" s="38" t="s">
        <v>69</v>
      </c>
      <c r="C327" s="250" t="s">
        <v>188</v>
      </c>
      <c r="D327" s="251"/>
      <c r="E327" s="251"/>
      <c r="F327" s="252"/>
    </row>
    <row r="328" spans="2:6" x14ac:dyDescent="0.25">
      <c r="B328" s="25"/>
      <c r="C328" s="280"/>
      <c r="D328" s="281"/>
      <c r="E328" s="281"/>
      <c r="F328" s="282"/>
    </row>
    <row r="329" spans="2:6" x14ac:dyDescent="0.25">
      <c r="B329" s="10" t="s">
        <v>86</v>
      </c>
      <c r="C329" s="250"/>
      <c r="D329" s="251"/>
      <c r="E329" s="251"/>
      <c r="F329" s="252"/>
    </row>
    <row r="330" spans="2:6" x14ac:dyDescent="0.25">
      <c r="B330" s="32" t="s">
        <v>87</v>
      </c>
      <c r="C330" s="250"/>
      <c r="D330" s="251"/>
      <c r="E330" s="251"/>
      <c r="F330" s="252"/>
    </row>
    <row r="331" spans="2:6" x14ac:dyDescent="0.25">
      <c r="B331" s="35" t="s">
        <v>68</v>
      </c>
      <c r="C331" s="250"/>
      <c r="D331" s="251"/>
      <c r="E331" s="251"/>
      <c r="F331" s="252"/>
    </row>
    <row r="332" spans="2:6" x14ac:dyDescent="0.25">
      <c r="B332" s="35"/>
      <c r="C332" s="113" t="s">
        <v>212</v>
      </c>
      <c r="D332" s="109" t="s">
        <v>388</v>
      </c>
      <c r="E332" s="114"/>
      <c r="F332" s="74"/>
    </row>
    <row r="333" spans="2:6" x14ac:dyDescent="0.25">
      <c r="B333" s="35"/>
      <c r="C333" s="123" t="s">
        <v>305</v>
      </c>
      <c r="D333" s="205">
        <v>48312439</v>
      </c>
      <c r="E333" s="114"/>
      <c r="F333" s="74"/>
    </row>
    <row r="334" spans="2:6" x14ac:dyDescent="0.25">
      <c r="B334" s="35" t="s">
        <v>69</v>
      </c>
      <c r="C334" s="283" t="s">
        <v>306</v>
      </c>
      <c r="D334" s="284"/>
      <c r="E334" s="284"/>
      <c r="F334" s="285"/>
    </row>
    <row r="335" spans="2:6" x14ac:dyDescent="0.25">
      <c r="B335" s="32" t="s">
        <v>88</v>
      </c>
      <c r="C335" s="250"/>
      <c r="D335" s="251"/>
      <c r="E335" s="251"/>
      <c r="F335" s="252"/>
    </row>
    <row r="336" spans="2:6" x14ac:dyDescent="0.25">
      <c r="B336" s="35" t="s">
        <v>68</v>
      </c>
      <c r="C336" s="250" t="s">
        <v>188</v>
      </c>
      <c r="D336" s="251"/>
      <c r="E336" s="251"/>
      <c r="F336" s="252"/>
    </row>
    <row r="337" spans="2:6" x14ac:dyDescent="0.25">
      <c r="B337" s="35" t="s">
        <v>69</v>
      </c>
      <c r="C337" s="250" t="s">
        <v>188</v>
      </c>
      <c r="D337" s="251"/>
      <c r="E337" s="251"/>
      <c r="F337" s="252"/>
    </row>
    <row r="338" spans="2:6" ht="24" x14ac:dyDescent="0.25">
      <c r="B338" s="5" t="s">
        <v>89</v>
      </c>
      <c r="C338" s="250"/>
      <c r="D338" s="251"/>
      <c r="E338" s="251"/>
      <c r="F338" s="252"/>
    </row>
    <row r="339" spans="2:6" x14ac:dyDescent="0.25">
      <c r="B339" s="35" t="s">
        <v>68</v>
      </c>
      <c r="C339" s="250" t="s">
        <v>188</v>
      </c>
      <c r="D339" s="251"/>
      <c r="E339" s="251"/>
      <c r="F339" s="252"/>
    </row>
    <row r="340" spans="2:6" x14ac:dyDescent="0.25">
      <c r="B340" s="35" t="s">
        <v>69</v>
      </c>
      <c r="C340" s="250" t="s">
        <v>188</v>
      </c>
      <c r="D340" s="251"/>
      <c r="E340" s="251"/>
      <c r="F340" s="252"/>
    </row>
    <row r="341" spans="2:6" x14ac:dyDescent="0.25">
      <c r="B341" s="32" t="s">
        <v>90</v>
      </c>
      <c r="C341" s="250"/>
      <c r="D341" s="251"/>
      <c r="E341" s="251"/>
      <c r="F341" s="252"/>
    </row>
    <row r="342" spans="2:6" x14ac:dyDescent="0.25">
      <c r="B342" s="35" t="s">
        <v>68</v>
      </c>
      <c r="C342" s="250" t="s">
        <v>188</v>
      </c>
      <c r="D342" s="251"/>
      <c r="E342" s="251"/>
      <c r="F342" s="252"/>
    </row>
    <row r="343" spans="2:6" x14ac:dyDescent="0.25">
      <c r="B343" s="35" t="s">
        <v>69</v>
      </c>
      <c r="C343" s="250" t="s">
        <v>188</v>
      </c>
      <c r="D343" s="251"/>
      <c r="E343" s="251"/>
      <c r="F343" s="252"/>
    </row>
    <row r="344" spans="2:6" x14ac:dyDescent="0.25">
      <c r="B344" s="32" t="s">
        <v>91</v>
      </c>
      <c r="C344" s="250"/>
      <c r="D344" s="251"/>
      <c r="E344" s="251"/>
      <c r="F344" s="252"/>
    </row>
    <row r="345" spans="2:6" x14ac:dyDescent="0.25">
      <c r="B345" s="35" t="s">
        <v>68</v>
      </c>
      <c r="C345" s="250"/>
      <c r="D345" s="251"/>
      <c r="E345" s="251"/>
      <c r="F345" s="252"/>
    </row>
    <row r="346" spans="2:6" x14ac:dyDescent="0.25">
      <c r="B346" s="36"/>
      <c r="C346" s="113" t="s">
        <v>212</v>
      </c>
      <c r="D346" s="109" t="s">
        <v>388</v>
      </c>
      <c r="E346" s="114"/>
      <c r="F346" s="75"/>
    </row>
    <row r="347" spans="2:6" x14ac:dyDescent="0.25">
      <c r="B347" s="36"/>
      <c r="C347" s="134" t="s">
        <v>307</v>
      </c>
      <c r="D347" s="205">
        <v>3243307</v>
      </c>
      <c r="E347" s="114"/>
      <c r="F347" s="75"/>
    </row>
    <row r="348" spans="2:6" x14ac:dyDescent="0.25">
      <c r="B348" s="36"/>
      <c r="C348" s="134" t="s">
        <v>308</v>
      </c>
      <c r="D348" s="206">
        <v>935589</v>
      </c>
      <c r="E348" s="114"/>
      <c r="F348" s="75"/>
    </row>
    <row r="349" spans="2:6" x14ac:dyDescent="0.25">
      <c r="B349" s="36"/>
      <c r="C349" s="134" t="s">
        <v>309</v>
      </c>
      <c r="D349" s="206">
        <f>5800952+244928+14712</f>
        <v>6060592</v>
      </c>
      <c r="E349" s="114"/>
      <c r="F349" s="75"/>
    </row>
    <row r="350" spans="2:6" x14ac:dyDescent="0.25">
      <c r="B350" s="36"/>
      <c r="C350" s="134" t="s">
        <v>310</v>
      </c>
      <c r="D350" s="206">
        <v>153934</v>
      </c>
      <c r="E350" s="114"/>
      <c r="F350" s="75"/>
    </row>
    <row r="351" spans="2:6" x14ac:dyDescent="0.25">
      <c r="B351" s="36"/>
      <c r="C351" s="134" t="s">
        <v>311</v>
      </c>
      <c r="D351" s="206">
        <v>1388610</v>
      </c>
      <c r="E351" s="114"/>
      <c r="F351" s="75"/>
    </row>
    <row r="352" spans="2:6" ht="25.5" customHeight="1" thickBot="1" x14ac:dyDescent="0.3">
      <c r="B352" s="38" t="s">
        <v>69</v>
      </c>
      <c r="C352" s="277" t="s">
        <v>312</v>
      </c>
      <c r="D352" s="278"/>
      <c r="E352" s="278"/>
      <c r="F352" s="279"/>
    </row>
    <row r="353" spans="2:6" x14ac:dyDescent="0.25">
      <c r="B353" s="25"/>
      <c r="C353" s="280"/>
      <c r="D353" s="281"/>
      <c r="E353" s="281"/>
      <c r="F353" s="282"/>
    </row>
    <row r="354" spans="2:6" x14ac:dyDescent="0.25">
      <c r="B354" s="10" t="s">
        <v>92</v>
      </c>
      <c r="C354" s="250"/>
      <c r="D354" s="251"/>
      <c r="E354" s="251"/>
      <c r="F354" s="252"/>
    </row>
    <row r="355" spans="2:6" x14ac:dyDescent="0.25">
      <c r="B355" s="7" t="s">
        <v>93</v>
      </c>
      <c r="C355" s="250"/>
      <c r="D355" s="251"/>
      <c r="E355" s="251"/>
      <c r="F355" s="252"/>
    </row>
    <row r="356" spans="2:6" x14ac:dyDescent="0.25">
      <c r="B356" s="39" t="s">
        <v>94</v>
      </c>
      <c r="C356" s="250"/>
      <c r="D356" s="251"/>
      <c r="E356" s="251"/>
      <c r="F356" s="252"/>
    </row>
    <row r="357" spans="2:6" x14ac:dyDescent="0.25">
      <c r="B357" s="39"/>
      <c r="C357" s="113" t="s">
        <v>313</v>
      </c>
      <c r="D357" s="115" t="s">
        <v>213</v>
      </c>
      <c r="E357" s="113" t="s">
        <v>211</v>
      </c>
      <c r="F357" s="115" t="s">
        <v>314</v>
      </c>
    </row>
    <row r="358" spans="2:6" x14ac:dyDescent="0.25">
      <c r="B358" s="39"/>
      <c r="C358" s="116" t="s">
        <v>315</v>
      </c>
      <c r="D358" s="106"/>
      <c r="E358" s="132">
        <f>SUM(D359:D363)</f>
        <v>1870255350</v>
      </c>
      <c r="F358" s="147">
        <f>E358/E390</f>
        <v>0.70192883923619642</v>
      </c>
    </row>
    <row r="359" spans="2:6" x14ac:dyDescent="0.25">
      <c r="B359" s="39"/>
      <c r="C359" s="123" t="s">
        <v>316</v>
      </c>
      <c r="D359" s="128">
        <v>792772121</v>
      </c>
      <c r="E359" s="114"/>
      <c r="F359" s="147">
        <f>D359*F358/E358</f>
        <v>0.2975367051736264</v>
      </c>
    </row>
    <row r="360" spans="2:6" x14ac:dyDescent="0.25">
      <c r="B360" s="39"/>
      <c r="C360" s="123" t="s">
        <v>317</v>
      </c>
      <c r="D360" s="128">
        <v>550675501</v>
      </c>
      <c r="E360" s="114"/>
      <c r="F360" s="147">
        <f>D360*F358/E358</f>
        <v>0.20667499505494846</v>
      </c>
    </row>
    <row r="361" spans="2:6" x14ac:dyDescent="0.25">
      <c r="B361" s="39"/>
      <c r="C361" s="123" t="s">
        <v>318</v>
      </c>
      <c r="D361" s="128">
        <v>262251029</v>
      </c>
      <c r="E361" s="114"/>
      <c r="F361" s="147">
        <f>D361*F358/E358</f>
        <v>9.8425896963464418E-2</v>
      </c>
    </row>
    <row r="362" spans="2:6" x14ac:dyDescent="0.25">
      <c r="B362" s="39"/>
      <c r="C362" s="123" t="s">
        <v>319</v>
      </c>
      <c r="D362" s="128">
        <v>143152357</v>
      </c>
      <c r="E362" s="114"/>
      <c r="F362" s="147">
        <f>D362*F358/E358</f>
        <v>5.3726763985963523E-2</v>
      </c>
    </row>
    <row r="363" spans="2:6" x14ac:dyDescent="0.25">
      <c r="B363" s="39"/>
      <c r="C363" s="123" t="s">
        <v>320</v>
      </c>
      <c r="D363" s="128">
        <v>121404342</v>
      </c>
      <c r="E363" s="114"/>
      <c r="F363" s="147">
        <f>D363*F358/E358</f>
        <v>4.5564478058193608E-2</v>
      </c>
    </row>
    <row r="364" spans="2:6" x14ac:dyDescent="0.25">
      <c r="B364" s="39"/>
      <c r="C364" s="116" t="s">
        <v>321</v>
      </c>
      <c r="D364" s="149"/>
      <c r="E364" s="132">
        <f>SUM(D365:D372)</f>
        <v>73877827</v>
      </c>
      <c r="F364" s="147">
        <f>E364/E390</f>
        <v>2.7727217757405442E-2</v>
      </c>
    </row>
    <row r="365" spans="2:6" x14ac:dyDescent="0.25">
      <c r="B365" s="39"/>
      <c r="C365" s="123" t="s">
        <v>322</v>
      </c>
      <c r="D365" s="128">
        <v>10790120</v>
      </c>
      <c r="E365" s="114"/>
      <c r="F365" s="147">
        <f>D365*F364/E364</f>
        <v>4.0496589980717167E-3</v>
      </c>
    </row>
    <row r="366" spans="2:6" x14ac:dyDescent="0.25">
      <c r="B366" s="39"/>
      <c r="C366" s="123" t="s">
        <v>323</v>
      </c>
      <c r="D366" s="128">
        <v>8151026</v>
      </c>
      <c r="E366" s="114"/>
      <c r="F366" s="147">
        <f>D366*F364/E364</f>
        <v>3.0591759669416569E-3</v>
      </c>
    </row>
    <row r="367" spans="2:6" x14ac:dyDescent="0.25">
      <c r="B367" s="39"/>
      <c r="C367" s="123" t="s">
        <v>324</v>
      </c>
      <c r="D367" s="128">
        <v>5411350</v>
      </c>
      <c r="E367" s="114"/>
      <c r="F367" s="147">
        <f>D367*F364/E364</f>
        <v>2.0309433277123316E-3</v>
      </c>
    </row>
    <row r="368" spans="2:6" x14ac:dyDescent="0.25">
      <c r="B368" s="39"/>
      <c r="C368" s="123" t="s">
        <v>325</v>
      </c>
      <c r="D368" s="128">
        <v>9456260</v>
      </c>
      <c r="E368" s="114"/>
      <c r="F368" s="147">
        <f>D368*F364/E364</f>
        <v>3.549045645192607E-3</v>
      </c>
    </row>
    <row r="369" spans="2:6" x14ac:dyDescent="0.25">
      <c r="B369" s="39"/>
      <c r="C369" s="123" t="s">
        <v>326</v>
      </c>
      <c r="D369" s="128">
        <v>16321470</v>
      </c>
      <c r="E369" s="114"/>
      <c r="F369" s="147">
        <f>D369*F364/E364</f>
        <v>6.1256397377654351E-3</v>
      </c>
    </row>
    <row r="370" spans="2:6" x14ac:dyDescent="0.25">
      <c r="B370" s="39"/>
      <c r="C370" s="123" t="s">
        <v>327</v>
      </c>
      <c r="D370" s="128">
        <v>6356296</v>
      </c>
      <c r="E370" s="114"/>
      <c r="F370" s="147">
        <f>D370*F364/E364</f>
        <v>2.3855926802303644E-3</v>
      </c>
    </row>
    <row r="371" spans="2:6" x14ac:dyDescent="0.25">
      <c r="B371" s="39"/>
      <c r="C371" s="123" t="s">
        <v>328</v>
      </c>
      <c r="D371" s="128">
        <v>8322583</v>
      </c>
      <c r="E371" s="114"/>
      <c r="F371" s="147">
        <f>D371*F364/E364</f>
        <v>3.1235633276690809E-3</v>
      </c>
    </row>
    <row r="372" spans="2:6" x14ac:dyDescent="0.25">
      <c r="B372" s="39"/>
      <c r="C372" s="123" t="s">
        <v>329</v>
      </c>
      <c r="D372" s="128">
        <v>9068722</v>
      </c>
      <c r="E372" s="114"/>
      <c r="F372" s="147">
        <f>D372*F364/E364</f>
        <v>3.4035980738222498E-3</v>
      </c>
    </row>
    <row r="373" spans="2:6" x14ac:dyDescent="0.25">
      <c r="B373" s="39"/>
      <c r="C373" s="116" t="s">
        <v>330</v>
      </c>
      <c r="D373" s="149"/>
      <c r="E373" s="132">
        <f>SUM(D374:D382)</f>
        <v>590578904</v>
      </c>
      <c r="F373" s="147">
        <f>E373/E390</f>
        <v>0.22165121172470115</v>
      </c>
    </row>
    <row r="374" spans="2:6" x14ac:dyDescent="0.25">
      <c r="B374" s="39"/>
      <c r="C374" s="123" t="s">
        <v>331</v>
      </c>
      <c r="D374" s="128">
        <v>57773151</v>
      </c>
      <c r="E374" s="114"/>
      <c r="F374" s="147">
        <f>D374*F373/E373</f>
        <v>2.1682943358749113E-2</v>
      </c>
    </row>
    <row r="375" spans="2:6" x14ac:dyDescent="0.25">
      <c r="B375" s="39"/>
      <c r="C375" s="123" t="s">
        <v>332</v>
      </c>
      <c r="D375" s="128">
        <v>38017969</v>
      </c>
      <c r="E375" s="114"/>
      <c r="F375" s="147">
        <f>D375*F373/E373</f>
        <v>1.4268591104571734E-2</v>
      </c>
    </row>
    <row r="376" spans="2:6" x14ac:dyDescent="0.25">
      <c r="B376" s="39"/>
      <c r="C376" s="123" t="s">
        <v>333</v>
      </c>
      <c r="D376" s="128">
        <v>197110059</v>
      </c>
      <c r="E376" s="114"/>
      <c r="F376" s="147">
        <f>D376*F373/E373</f>
        <v>7.3977724440487863E-2</v>
      </c>
    </row>
    <row r="377" spans="2:6" x14ac:dyDescent="0.25">
      <c r="B377" s="39"/>
      <c r="C377" s="123" t="s">
        <v>334</v>
      </c>
      <c r="D377" s="128">
        <v>8326133</v>
      </c>
      <c r="E377" s="114"/>
      <c r="F377" s="147">
        <f>D377*F373/E373</f>
        <v>3.1248956844401963E-3</v>
      </c>
    </row>
    <row r="378" spans="2:6" x14ac:dyDescent="0.25">
      <c r="B378" s="39"/>
      <c r="C378" s="123" t="s">
        <v>335</v>
      </c>
      <c r="D378" s="128">
        <v>18398253</v>
      </c>
      <c r="E378" s="114"/>
      <c r="F378" s="147">
        <f>D378*F373/E373</f>
        <v>6.9050808341566128E-3</v>
      </c>
    </row>
    <row r="379" spans="2:6" x14ac:dyDescent="0.25">
      <c r="B379" s="39"/>
      <c r="C379" s="123" t="s">
        <v>336</v>
      </c>
      <c r="D379" s="128">
        <v>10744378</v>
      </c>
      <c r="E379" s="114"/>
      <c r="F379" s="147">
        <f>D379*F373/E373</f>
        <v>4.0324914872479443E-3</v>
      </c>
    </row>
    <row r="380" spans="2:6" x14ac:dyDescent="0.25">
      <c r="B380" s="39"/>
      <c r="C380" s="123" t="s">
        <v>337</v>
      </c>
      <c r="D380" s="128">
        <v>16459352</v>
      </c>
      <c r="E380" s="114"/>
      <c r="F380" s="147">
        <f>D380*F373/E373</f>
        <v>6.1773884747555819E-3</v>
      </c>
    </row>
    <row r="381" spans="2:6" x14ac:dyDescent="0.25">
      <c r="B381" s="39"/>
      <c r="C381" s="123" t="s">
        <v>338</v>
      </c>
      <c r="D381" s="128">
        <v>7184502</v>
      </c>
      <c r="E381" s="114"/>
      <c r="F381" s="147">
        <f>D381*F373/E373</f>
        <v>2.6964281371258374E-3</v>
      </c>
    </row>
    <row r="382" spans="2:6" x14ac:dyDescent="0.25">
      <c r="B382" s="39"/>
      <c r="C382" s="123" t="s">
        <v>339</v>
      </c>
      <c r="D382" s="128">
        <v>236565107</v>
      </c>
      <c r="E382" s="114"/>
      <c r="F382" s="147">
        <f>D382*F373/E373</f>
        <v>8.878566820316626E-2</v>
      </c>
    </row>
    <row r="383" spans="2:6" x14ac:dyDescent="0.25">
      <c r="B383" s="39"/>
      <c r="C383" s="116" t="s">
        <v>340</v>
      </c>
      <c r="D383" s="149"/>
      <c r="E383" s="132">
        <f>SUM(D384:D385)</f>
        <v>117584226</v>
      </c>
      <c r="F383" s="147">
        <f>E383/E390</f>
        <v>4.413074357395453E-2</v>
      </c>
    </row>
    <row r="384" spans="2:6" x14ac:dyDescent="0.25">
      <c r="B384" s="39"/>
      <c r="C384" s="123" t="s">
        <v>360</v>
      </c>
      <c r="D384" s="228">
        <v>202164</v>
      </c>
      <c r="E384" s="132"/>
      <c r="F384" s="147">
        <f>D384*F383/E383</f>
        <v>7.5874527965043062E-5</v>
      </c>
    </row>
    <row r="385" spans="2:6" x14ac:dyDescent="0.25">
      <c r="B385" s="39"/>
      <c r="C385" s="123" t="s">
        <v>341</v>
      </c>
      <c r="D385" s="128">
        <v>117382062</v>
      </c>
      <c r="E385" s="114"/>
      <c r="F385" s="147">
        <f>D385*F383/E383</f>
        <v>4.4054869045989486E-2</v>
      </c>
    </row>
    <row r="386" spans="2:6" x14ac:dyDescent="0.25">
      <c r="B386" s="39"/>
      <c r="C386" s="116" t="s">
        <v>342</v>
      </c>
      <c r="D386" s="149"/>
      <c r="E386" s="132">
        <f>SUM(D387:D389)</f>
        <v>12155195</v>
      </c>
      <c r="F386" s="147">
        <f>E386/E390</f>
        <v>4.5619877077424844E-3</v>
      </c>
    </row>
    <row r="387" spans="2:6" x14ac:dyDescent="0.25">
      <c r="B387" s="39"/>
      <c r="C387" s="123" t="s">
        <v>343</v>
      </c>
      <c r="D387" s="128">
        <v>8099315</v>
      </c>
      <c r="E387" s="114"/>
      <c r="F387" s="147">
        <f>D387*F386/E386</f>
        <v>3.0397682201835775E-3</v>
      </c>
    </row>
    <row r="388" spans="2:6" x14ac:dyDescent="0.25">
      <c r="B388" s="39"/>
      <c r="C388" s="123" t="s">
        <v>344</v>
      </c>
      <c r="D388" s="128">
        <v>390147</v>
      </c>
      <c r="E388" s="114"/>
      <c r="F388" s="147">
        <f>D388*F386/E386</f>
        <v>1.464267597691857E-4</v>
      </c>
    </row>
    <row r="389" spans="2:6" x14ac:dyDescent="0.25">
      <c r="B389" s="39"/>
      <c r="C389" s="123" t="s">
        <v>368</v>
      </c>
      <c r="D389" s="128">
        <v>3665733</v>
      </c>
      <c r="E389" s="114"/>
      <c r="F389" s="147">
        <f>D389*F386/E386</f>
        <v>1.3757927277897213E-3</v>
      </c>
    </row>
    <row r="390" spans="2:6" x14ac:dyDescent="0.25">
      <c r="B390" s="39" t="s">
        <v>95</v>
      </c>
      <c r="C390" s="129" t="s">
        <v>211</v>
      </c>
      <c r="D390" s="106"/>
      <c r="E390" s="132">
        <f>SUM(E358:E388)</f>
        <v>2664451502</v>
      </c>
      <c r="F390" s="147">
        <f>F358+F364+F373+F383+F386</f>
        <v>1</v>
      </c>
    </row>
    <row r="391" spans="2:6" x14ac:dyDescent="0.25">
      <c r="B391" s="39" t="s">
        <v>96</v>
      </c>
      <c r="C391" s="250"/>
      <c r="D391" s="251"/>
      <c r="E391" s="251"/>
      <c r="F391" s="252"/>
    </row>
    <row r="392" spans="2:6" x14ac:dyDescent="0.25">
      <c r="B392" s="39" t="s">
        <v>97</v>
      </c>
      <c r="C392" s="250" t="s">
        <v>188</v>
      </c>
      <c r="D392" s="251"/>
      <c r="E392" s="251"/>
      <c r="F392" s="252"/>
    </row>
    <row r="393" spans="2:6" x14ac:dyDescent="0.25">
      <c r="B393" s="39" t="s">
        <v>98</v>
      </c>
      <c r="C393" s="250" t="s">
        <v>188</v>
      </c>
      <c r="D393" s="251"/>
      <c r="E393" s="251"/>
      <c r="F393" s="252"/>
    </row>
    <row r="394" spans="2:6" x14ac:dyDescent="0.25">
      <c r="B394" s="119"/>
      <c r="C394" s="250"/>
      <c r="D394" s="251"/>
      <c r="E394" s="251"/>
      <c r="F394" s="252"/>
    </row>
    <row r="395" spans="2:6" x14ac:dyDescent="0.25">
      <c r="B395" s="119"/>
      <c r="C395" s="113" t="s">
        <v>313</v>
      </c>
      <c r="D395" s="115" t="s">
        <v>213</v>
      </c>
      <c r="E395" s="113" t="s">
        <v>211</v>
      </c>
      <c r="F395" s="115" t="s">
        <v>314</v>
      </c>
    </row>
    <row r="396" spans="2:6" x14ac:dyDescent="0.25">
      <c r="B396" s="119"/>
      <c r="C396" s="116" t="s">
        <v>342</v>
      </c>
      <c r="D396" s="106"/>
      <c r="E396" s="132">
        <f>SUM(D397:D399)</f>
        <v>12155195</v>
      </c>
      <c r="F396" s="147">
        <v>1</v>
      </c>
    </row>
    <row r="397" spans="2:6" x14ac:dyDescent="0.25">
      <c r="B397" s="119"/>
      <c r="C397" s="123" t="s">
        <v>343</v>
      </c>
      <c r="D397" s="128">
        <v>8099315</v>
      </c>
      <c r="E397" s="114"/>
      <c r="F397" s="147">
        <f>D397*F396/E396</f>
        <v>0.66632538597694235</v>
      </c>
    </row>
    <row r="398" spans="2:6" x14ac:dyDescent="0.25">
      <c r="B398" s="119"/>
      <c r="C398" s="123" t="s">
        <v>344</v>
      </c>
      <c r="D398" s="128">
        <v>390147</v>
      </c>
      <c r="E398" s="114"/>
      <c r="F398" s="147">
        <f>D398*F396/E396</f>
        <v>3.2097140358505152E-2</v>
      </c>
    </row>
    <row r="399" spans="2:6" x14ac:dyDescent="0.25">
      <c r="B399" s="119"/>
      <c r="C399" s="123" t="s">
        <v>369</v>
      </c>
      <c r="D399" s="137">
        <v>3665733</v>
      </c>
      <c r="E399" s="114"/>
      <c r="F399" s="176">
        <f>D399*F396/E396</f>
        <v>0.30157747366455251</v>
      </c>
    </row>
    <row r="400" spans="2:6" ht="36.75" thickBot="1" x14ac:dyDescent="0.3">
      <c r="B400" s="40" t="s">
        <v>99</v>
      </c>
      <c r="C400" s="123"/>
      <c r="D400" s="128"/>
      <c r="E400" s="171"/>
      <c r="F400" s="176"/>
    </row>
    <row r="401" spans="2:6" ht="36" customHeight="1" thickBot="1" x14ac:dyDescent="0.3">
      <c r="B401" s="120"/>
      <c r="C401" s="274"/>
      <c r="D401" s="275"/>
      <c r="E401" s="275"/>
      <c r="F401" s="276"/>
    </row>
    <row r="402" spans="2:6" ht="15.95" customHeight="1" thickBot="1" x14ac:dyDescent="0.3">
      <c r="B402" s="120"/>
      <c r="C402" s="265" t="s">
        <v>315</v>
      </c>
      <c r="D402" s="266"/>
      <c r="E402" s="266"/>
      <c r="F402" s="267"/>
    </row>
    <row r="403" spans="2:6" ht="12.75" thickBot="1" x14ac:dyDescent="0.3">
      <c r="B403" s="120"/>
      <c r="C403" s="268" t="s">
        <v>394</v>
      </c>
      <c r="D403" s="269"/>
      <c r="E403" s="269"/>
      <c r="F403" s="270"/>
    </row>
    <row r="404" spans="2:6" ht="12.75" thickBot="1" x14ac:dyDescent="0.3">
      <c r="B404" s="120"/>
      <c r="C404" s="271" t="s">
        <v>389</v>
      </c>
      <c r="D404" s="272"/>
      <c r="E404" s="272"/>
      <c r="F404" s="273"/>
    </row>
    <row r="405" spans="2:6" ht="12.75" thickBot="1" x14ac:dyDescent="0.3">
      <c r="B405" s="120"/>
      <c r="C405" s="271" t="s">
        <v>395</v>
      </c>
      <c r="D405" s="272"/>
      <c r="E405" s="272"/>
      <c r="F405" s="273"/>
    </row>
    <row r="406" spans="2:6" ht="12.75" thickBot="1" x14ac:dyDescent="0.3">
      <c r="B406" s="41"/>
      <c r="C406" s="271" t="s">
        <v>396</v>
      </c>
      <c r="D406" s="272"/>
      <c r="E406" s="272"/>
      <c r="F406" s="273"/>
    </row>
    <row r="407" spans="2:6" ht="12.75" thickBot="1" x14ac:dyDescent="0.3">
      <c r="B407" s="41"/>
      <c r="C407" s="271" t="s">
        <v>397</v>
      </c>
      <c r="D407" s="272"/>
      <c r="E407" s="272"/>
      <c r="F407" s="273"/>
    </row>
    <row r="408" spans="2:6" ht="12.75" thickBot="1" x14ac:dyDescent="0.3">
      <c r="B408" s="41"/>
      <c r="C408" s="271" t="s">
        <v>398</v>
      </c>
      <c r="D408" s="272"/>
      <c r="E408" s="272"/>
      <c r="F408" s="273"/>
    </row>
    <row r="409" spans="2:6" ht="12.2" customHeight="1" thickBot="1" x14ac:dyDescent="0.3">
      <c r="B409" s="41"/>
      <c r="C409" s="259"/>
      <c r="D409" s="260"/>
      <c r="E409" s="260"/>
      <c r="F409" s="261"/>
    </row>
    <row r="410" spans="2:6" ht="30.2" customHeight="1" thickBot="1" x14ac:dyDescent="0.3">
      <c r="B410" s="299" t="s">
        <v>100</v>
      </c>
      <c r="C410" s="300"/>
      <c r="D410" s="300"/>
      <c r="E410" s="300"/>
      <c r="F410" s="301"/>
    </row>
    <row r="411" spans="2:6" ht="12.2" customHeight="1" thickBot="1" x14ac:dyDescent="0.3">
      <c r="B411" s="42"/>
      <c r="C411" s="259"/>
      <c r="D411" s="260"/>
      <c r="E411" s="260"/>
      <c r="F411" s="261"/>
    </row>
    <row r="412" spans="2:6" x14ac:dyDescent="0.25">
      <c r="B412" s="34"/>
      <c r="C412" s="262"/>
      <c r="D412" s="263"/>
      <c r="E412" s="263"/>
      <c r="F412" s="264"/>
    </row>
    <row r="413" spans="2:6" x14ac:dyDescent="0.25">
      <c r="B413" s="32" t="s">
        <v>101</v>
      </c>
      <c r="C413" s="250"/>
      <c r="D413" s="251"/>
      <c r="E413" s="251"/>
      <c r="F413" s="252"/>
    </row>
    <row r="414" spans="2:6" x14ac:dyDescent="0.25">
      <c r="B414" s="35" t="s">
        <v>102</v>
      </c>
      <c r="C414" s="250"/>
      <c r="D414" s="251"/>
      <c r="E414" s="251"/>
      <c r="F414" s="252"/>
    </row>
    <row r="415" spans="2:6" ht="12.75" thickBot="1" x14ac:dyDescent="0.3">
      <c r="B415" s="32" t="s">
        <v>103</v>
      </c>
      <c r="C415" s="250"/>
      <c r="D415" s="251"/>
      <c r="E415" s="251"/>
      <c r="F415" s="252"/>
    </row>
    <row r="416" spans="2:6" ht="23.65" customHeight="1" x14ac:dyDescent="0.25">
      <c r="B416" s="386" t="s">
        <v>104</v>
      </c>
      <c r="C416" s="253" t="s">
        <v>403</v>
      </c>
      <c r="D416" s="254"/>
      <c r="E416" s="254"/>
      <c r="F416" s="255"/>
    </row>
    <row r="417" spans="2:6" x14ac:dyDescent="0.25">
      <c r="B417" s="387"/>
      <c r="C417" s="383" t="s">
        <v>404</v>
      </c>
      <c r="D417" s="384"/>
      <c r="E417" s="384"/>
      <c r="F417" s="385"/>
    </row>
    <row r="418" spans="2:6" x14ac:dyDescent="0.25">
      <c r="B418" s="387"/>
      <c r="C418" s="383" t="s">
        <v>399</v>
      </c>
      <c r="D418" s="384"/>
      <c r="E418" s="384"/>
      <c r="F418" s="385"/>
    </row>
    <row r="419" spans="2:6" x14ac:dyDescent="0.25">
      <c r="B419" s="387"/>
      <c r="C419" s="383"/>
      <c r="D419" s="384"/>
      <c r="E419" s="384"/>
      <c r="F419" s="385"/>
    </row>
    <row r="420" spans="2:6" x14ac:dyDescent="0.25">
      <c r="B420" s="387"/>
      <c r="C420" s="383" t="s">
        <v>400</v>
      </c>
      <c r="D420" s="384"/>
      <c r="E420" s="384"/>
      <c r="F420" s="385"/>
    </row>
    <row r="421" spans="2:6" x14ac:dyDescent="0.25">
      <c r="B421" s="387"/>
      <c r="C421" s="383" t="s">
        <v>401</v>
      </c>
      <c r="D421" s="384"/>
      <c r="E421" s="384"/>
      <c r="F421" s="385"/>
    </row>
    <row r="422" spans="2:6" x14ac:dyDescent="0.25">
      <c r="B422" s="387"/>
      <c r="C422" s="383" t="s">
        <v>402</v>
      </c>
      <c r="D422" s="384"/>
      <c r="E422" s="384"/>
      <c r="F422" s="385"/>
    </row>
    <row r="423" spans="2:6" ht="12.75" thickBot="1" x14ac:dyDescent="0.3">
      <c r="B423" s="388"/>
      <c r="C423" s="229"/>
      <c r="D423" s="230"/>
      <c r="E423" s="230"/>
      <c r="F423" s="230"/>
    </row>
    <row r="424" spans="2:6" ht="12.75" thickBot="1" x14ac:dyDescent="0.3">
      <c r="B424" s="33"/>
      <c r="C424" s="256"/>
      <c r="D424" s="257"/>
      <c r="E424" s="257"/>
      <c r="F424" s="258"/>
    </row>
    <row r="425" spans="2:6" ht="30.2" customHeight="1" thickBot="1" x14ac:dyDescent="0.3">
      <c r="B425" s="299" t="s">
        <v>105</v>
      </c>
      <c r="C425" s="300"/>
      <c r="D425" s="300"/>
      <c r="E425" s="300"/>
      <c r="F425" s="301"/>
    </row>
    <row r="426" spans="2:6" ht="30.2" customHeight="1" thickBot="1" x14ac:dyDescent="0.3">
      <c r="B426" s="368" t="s">
        <v>4</v>
      </c>
      <c r="C426" s="369"/>
      <c r="D426" s="369"/>
      <c r="E426" s="369"/>
      <c r="F426" s="370"/>
    </row>
    <row r="427" spans="2:6" ht="30.2" customHeight="1" thickBot="1" x14ac:dyDescent="0.3">
      <c r="B427" s="43" t="s">
        <v>106</v>
      </c>
      <c r="C427" s="44" t="s">
        <v>361</v>
      </c>
      <c r="D427" s="45"/>
      <c r="E427" s="45"/>
      <c r="F427" s="45" t="s">
        <v>372</v>
      </c>
    </row>
    <row r="428" spans="2:6" ht="30.2" customHeight="1" thickBot="1" x14ac:dyDescent="0.25">
      <c r="B428" s="46" t="s">
        <v>107</v>
      </c>
      <c r="C428" s="139">
        <v>165996</v>
      </c>
      <c r="D428" s="135"/>
      <c r="E428" s="135"/>
      <c r="F428" s="139">
        <v>169996</v>
      </c>
    </row>
    <row r="429" spans="2:6" ht="12.75" thickBot="1" x14ac:dyDescent="0.25">
      <c r="B429" s="47" t="s">
        <v>108</v>
      </c>
      <c r="C429" s="140">
        <v>206976263</v>
      </c>
      <c r="D429" s="136"/>
      <c r="E429" s="136"/>
      <c r="F429" s="139">
        <v>45723809</v>
      </c>
    </row>
    <row r="430" spans="2:6" ht="12.75" thickBot="1" x14ac:dyDescent="0.25">
      <c r="B430" s="46" t="s">
        <v>109</v>
      </c>
      <c r="C430" s="139"/>
      <c r="D430" s="135"/>
      <c r="E430" s="135"/>
      <c r="F430" s="139"/>
    </row>
    <row r="431" spans="2:6" ht="12.75" thickBot="1" x14ac:dyDescent="0.25">
      <c r="B431" s="47" t="s">
        <v>110</v>
      </c>
      <c r="C431" s="140">
        <v>142215162</v>
      </c>
      <c r="D431" s="136"/>
      <c r="E431" s="136"/>
      <c r="F431" s="139">
        <v>278229113</v>
      </c>
    </row>
    <row r="432" spans="2:6" ht="12.75" thickBot="1" x14ac:dyDescent="0.25">
      <c r="B432" s="46" t="s">
        <v>111</v>
      </c>
      <c r="C432" s="139">
        <v>75638135</v>
      </c>
      <c r="D432" s="135"/>
      <c r="E432" s="135"/>
      <c r="F432" s="139">
        <v>67894963</v>
      </c>
    </row>
    <row r="433" spans="2:6" ht="12.75" thickBot="1" x14ac:dyDescent="0.25">
      <c r="B433" s="47" t="s">
        <v>112</v>
      </c>
      <c r="C433" s="140"/>
      <c r="D433" s="136"/>
      <c r="E433" s="136"/>
      <c r="F433" s="136"/>
    </row>
    <row r="434" spans="2:6" ht="12.75" thickBot="1" x14ac:dyDescent="0.25">
      <c r="B434" s="48" t="s">
        <v>113</v>
      </c>
      <c r="C434" s="139">
        <f>SUM(C428:C432)</f>
        <v>424995556</v>
      </c>
      <c r="D434" s="139"/>
      <c r="E434" s="139"/>
      <c r="F434" s="139">
        <f t="shared" ref="F434" si="0">SUM(F428:F432)</f>
        <v>392017881</v>
      </c>
    </row>
    <row r="435" spans="2:6" x14ac:dyDescent="0.2">
      <c r="B435" s="49"/>
      <c r="C435" s="245"/>
      <c r="D435" s="246"/>
      <c r="E435" s="246"/>
      <c r="F435" s="247"/>
    </row>
    <row r="436" spans="2:6" ht="24" x14ac:dyDescent="0.25">
      <c r="B436" s="50" t="s">
        <v>114</v>
      </c>
      <c r="C436" s="248"/>
      <c r="D436" s="240"/>
      <c r="E436" s="240"/>
      <c r="F436" s="249"/>
    </row>
    <row r="437" spans="2:6" ht="36" x14ac:dyDescent="0.25">
      <c r="B437" s="51" t="s">
        <v>115</v>
      </c>
      <c r="C437" s="248"/>
      <c r="D437" s="240"/>
      <c r="E437" s="240"/>
      <c r="F437" s="249"/>
    </row>
    <row r="438" spans="2:6" x14ac:dyDescent="0.25">
      <c r="B438" s="52" t="s">
        <v>116</v>
      </c>
      <c r="C438" s="248"/>
      <c r="D438" s="240"/>
      <c r="E438" s="240"/>
      <c r="F438" s="249"/>
    </row>
    <row r="439" spans="2:6" x14ac:dyDescent="0.25">
      <c r="B439" s="52" t="s">
        <v>117</v>
      </c>
      <c r="C439" s="248"/>
      <c r="D439" s="240"/>
      <c r="E439" s="240"/>
      <c r="F439" s="249"/>
    </row>
    <row r="440" spans="2:6" ht="24.75" thickBot="1" x14ac:dyDescent="0.3">
      <c r="B440" s="53" t="s">
        <v>118</v>
      </c>
      <c r="C440" s="234"/>
      <c r="D440" s="235"/>
      <c r="E440" s="235"/>
      <c r="F440" s="236"/>
    </row>
    <row r="441" spans="2:6" x14ac:dyDescent="0.25">
      <c r="B441" s="54"/>
      <c r="C441" s="237"/>
      <c r="D441" s="238"/>
      <c r="E441" s="238"/>
      <c r="F441" s="239"/>
    </row>
    <row r="442" spans="2:6" ht="36" x14ac:dyDescent="0.25">
      <c r="B442" s="50" t="s">
        <v>119</v>
      </c>
      <c r="C442" s="240"/>
      <c r="D442" s="241"/>
      <c r="E442" s="241"/>
      <c r="F442" s="242"/>
    </row>
    <row r="443" spans="2:6" ht="24.75" thickBot="1" x14ac:dyDescent="0.3">
      <c r="B443" s="53" t="s">
        <v>120</v>
      </c>
      <c r="C443" s="235"/>
      <c r="D443" s="243"/>
      <c r="E443" s="243"/>
      <c r="F443" s="244"/>
    </row>
    <row r="444" spans="2:6" ht="24" customHeight="1" thickBot="1" x14ac:dyDescent="0.3">
      <c r="B444" s="55" t="s">
        <v>121</v>
      </c>
      <c r="C444" s="150" t="s">
        <v>380</v>
      </c>
      <c r="D444" s="88"/>
      <c r="E444" s="88"/>
      <c r="F444" s="150" t="s">
        <v>381</v>
      </c>
    </row>
    <row r="445" spans="2:6" ht="12.2" customHeight="1" x14ac:dyDescent="0.2">
      <c r="B445" s="56" t="s">
        <v>121</v>
      </c>
      <c r="C445" s="208">
        <f>SUM(C446:C454)</f>
        <v>310345734</v>
      </c>
      <c r="D445" s="208"/>
      <c r="E445" s="208"/>
      <c r="F445" s="208">
        <f t="shared" ref="F445" si="1">SUM(F446:F454)</f>
        <v>175942454</v>
      </c>
    </row>
    <row r="446" spans="2:6" ht="12.2" customHeight="1" x14ac:dyDescent="0.2">
      <c r="B446" s="56" t="s">
        <v>122</v>
      </c>
      <c r="C446" s="210"/>
      <c r="D446" s="89"/>
      <c r="E446" s="89"/>
      <c r="F446" s="209"/>
    </row>
    <row r="447" spans="2:6" x14ac:dyDescent="0.2">
      <c r="B447" s="57" t="s">
        <v>123</v>
      </c>
      <c r="C447" s="209">
        <f>115887152+344209</f>
        <v>116231361</v>
      </c>
      <c r="D447" s="89"/>
      <c r="E447" s="89"/>
      <c r="F447" s="209">
        <v>125206296</v>
      </c>
    </row>
    <row r="448" spans="2:6" x14ac:dyDescent="0.2">
      <c r="B448" s="57" t="s">
        <v>124</v>
      </c>
      <c r="C448" s="209">
        <v>3097990</v>
      </c>
      <c r="D448" s="89"/>
      <c r="E448" s="89"/>
      <c r="F448" s="209">
        <f>3196925+391990</f>
        <v>3588915</v>
      </c>
    </row>
    <row r="449" spans="2:6" x14ac:dyDescent="0.2">
      <c r="B449" s="57" t="s">
        <v>125</v>
      </c>
      <c r="C449" s="209"/>
      <c r="D449" s="89"/>
      <c r="E449" s="89"/>
      <c r="F449" s="209"/>
    </row>
    <row r="450" spans="2:6" x14ac:dyDescent="0.2">
      <c r="B450" s="57" t="s">
        <v>126</v>
      </c>
      <c r="C450" s="209"/>
      <c r="D450" s="89"/>
      <c r="E450" s="89"/>
      <c r="F450" s="209"/>
    </row>
    <row r="451" spans="2:6" x14ac:dyDescent="0.2">
      <c r="B451" s="57" t="s">
        <v>127</v>
      </c>
      <c r="C451" s="209"/>
      <c r="D451" s="89"/>
      <c r="E451" s="89"/>
      <c r="F451" s="209"/>
    </row>
    <row r="452" spans="2:6" x14ac:dyDescent="0.2">
      <c r="B452" s="57" t="s">
        <v>128</v>
      </c>
      <c r="C452" s="209"/>
      <c r="D452" s="89"/>
      <c r="E452" s="89"/>
      <c r="F452" s="209"/>
    </row>
    <row r="453" spans="2:6" x14ac:dyDescent="0.2">
      <c r="B453" s="58" t="s">
        <v>129</v>
      </c>
      <c r="C453" s="209">
        <v>1980</v>
      </c>
      <c r="D453" s="90"/>
      <c r="E453" s="90"/>
      <c r="F453" s="209"/>
    </row>
    <row r="454" spans="2:6" ht="12.75" thickBot="1" x14ac:dyDescent="0.25">
      <c r="B454" s="58" t="s">
        <v>391</v>
      </c>
      <c r="C454" s="211">
        <v>191014403</v>
      </c>
      <c r="D454" s="212"/>
      <c r="E454" s="212"/>
      <c r="F454" s="209">
        <v>47147243</v>
      </c>
    </row>
    <row r="455" spans="2:6" ht="15.95" customHeight="1" thickBot="1" x14ac:dyDescent="0.3">
      <c r="B455" s="178" t="s">
        <v>130</v>
      </c>
      <c r="C455" s="177"/>
      <c r="D455" s="177"/>
      <c r="E455" s="177"/>
      <c r="F455" s="179"/>
    </row>
    <row r="456" spans="2:6" ht="12.75" thickBot="1" x14ac:dyDescent="0.3">
      <c r="B456" s="33"/>
      <c r="C456" s="65"/>
      <c r="D456" s="65"/>
      <c r="E456" s="65"/>
      <c r="F456" s="59"/>
    </row>
    <row r="457" spans="2:6" ht="56.25" customHeight="1" thickBot="1" x14ac:dyDescent="0.3">
      <c r="B457" s="371" t="s">
        <v>131</v>
      </c>
      <c r="C457" s="372"/>
      <c r="D457" s="372"/>
      <c r="E457" s="372"/>
      <c r="F457" s="373"/>
    </row>
    <row r="458" spans="2:6" ht="15" customHeight="1" x14ac:dyDescent="0.25">
      <c r="B458" s="374" t="s">
        <v>352</v>
      </c>
      <c r="C458" s="375"/>
      <c r="D458" s="375"/>
      <c r="E458" s="375"/>
      <c r="F458" s="376"/>
    </row>
    <row r="459" spans="2:6" ht="24" customHeight="1" x14ac:dyDescent="0.25">
      <c r="B459" s="377" t="s">
        <v>132</v>
      </c>
      <c r="C459" s="378"/>
      <c r="D459" s="378"/>
      <c r="E459" s="378"/>
      <c r="F459" s="379"/>
    </row>
    <row r="460" spans="2:6" ht="12.2" customHeight="1" x14ac:dyDescent="0.25">
      <c r="B460" s="356" t="s">
        <v>390</v>
      </c>
      <c r="C460" s="357"/>
      <c r="D460" s="357"/>
      <c r="E460" s="357"/>
      <c r="F460" s="358"/>
    </row>
    <row r="461" spans="2:6" ht="15.95" customHeight="1" thickBot="1" x14ac:dyDescent="0.3">
      <c r="B461" s="380" t="s">
        <v>133</v>
      </c>
      <c r="C461" s="381"/>
      <c r="D461" s="381"/>
      <c r="E461" s="381"/>
      <c r="F461" s="382"/>
    </row>
    <row r="462" spans="2:6" ht="30.2" customHeight="1" thickBot="1" x14ac:dyDescent="0.3">
      <c r="B462" s="184" t="s">
        <v>134</v>
      </c>
      <c r="C462" s="76"/>
      <c r="D462" s="76"/>
      <c r="E462" s="76"/>
      <c r="F462" s="221">
        <v>2840247971</v>
      </c>
    </row>
    <row r="463" spans="2:6" ht="12.2" customHeight="1" x14ac:dyDescent="0.25">
      <c r="B463" s="185"/>
      <c r="C463" s="77"/>
      <c r="D463" s="160"/>
      <c r="E463" s="77"/>
      <c r="F463" s="213"/>
    </row>
    <row r="464" spans="2:6" ht="12.2" customHeight="1" x14ac:dyDescent="0.25">
      <c r="B464" s="180" t="s">
        <v>135</v>
      </c>
      <c r="C464" s="181"/>
      <c r="D464" s="161"/>
      <c r="E464" s="91"/>
      <c r="F464" s="214"/>
    </row>
    <row r="465" spans="2:6" ht="12.2" customHeight="1" x14ac:dyDescent="0.25">
      <c r="B465" s="182" t="s">
        <v>136</v>
      </c>
      <c r="C465" s="183"/>
      <c r="D465" s="162"/>
      <c r="E465" s="92"/>
      <c r="F465" s="215"/>
    </row>
    <row r="466" spans="2:6" ht="12.2" customHeight="1" x14ac:dyDescent="0.25">
      <c r="B466" s="182" t="s">
        <v>137</v>
      </c>
      <c r="C466" s="183"/>
      <c r="D466" s="162"/>
      <c r="E466" s="92"/>
      <c r="F466" s="216">
        <v>0</v>
      </c>
    </row>
    <row r="467" spans="2:6" ht="12.2" customHeight="1" x14ac:dyDescent="0.25">
      <c r="B467" s="182" t="s">
        <v>138</v>
      </c>
      <c r="C467" s="183"/>
      <c r="D467" s="162"/>
      <c r="E467" s="92"/>
      <c r="F467" s="216">
        <v>0</v>
      </c>
    </row>
    <row r="468" spans="2:6" ht="12.2" customHeight="1" x14ac:dyDescent="0.25">
      <c r="B468" s="182" t="s">
        <v>139</v>
      </c>
      <c r="C468" s="183"/>
      <c r="D468" s="162"/>
      <c r="E468" s="92"/>
      <c r="F468" s="216">
        <v>0</v>
      </c>
    </row>
    <row r="469" spans="2:6" ht="12.2" customHeight="1" x14ac:dyDescent="0.25">
      <c r="B469" s="182" t="s">
        <v>140</v>
      </c>
      <c r="C469" s="183"/>
      <c r="D469" s="162"/>
      <c r="E469" s="92"/>
      <c r="F469" s="216">
        <v>0</v>
      </c>
    </row>
    <row r="470" spans="2:6" ht="12.2" customHeight="1" thickBot="1" x14ac:dyDescent="0.3">
      <c r="B470" s="189" t="s">
        <v>141</v>
      </c>
      <c r="C470" s="190"/>
      <c r="D470" s="163"/>
      <c r="E470" s="93"/>
      <c r="F470" s="217"/>
    </row>
    <row r="471" spans="2:6" ht="12.2" customHeight="1" x14ac:dyDescent="0.25">
      <c r="B471" s="191"/>
      <c r="C471" s="192"/>
      <c r="D471" s="164"/>
      <c r="E471" s="94"/>
      <c r="F471" s="218"/>
    </row>
    <row r="472" spans="2:6" ht="12.2" customHeight="1" x14ac:dyDescent="0.25">
      <c r="B472" s="180" t="s">
        <v>142</v>
      </c>
      <c r="C472" s="181"/>
      <c r="D472" s="161"/>
      <c r="E472" s="91"/>
      <c r="F472" s="214">
        <v>0</v>
      </c>
    </row>
    <row r="473" spans="2:6" ht="12.2" customHeight="1" x14ac:dyDescent="0.25">
      <c r="B473" s="182" t="s">
        <v>143</v>
      </c>
      <c r="C473" s="183"/>
      <c r="D473" s="162"/>
      <c r="E473" s="92"/>
      <c r="F473" s="216">
        <v>0</v>
      </c>
    </row>
    <row r="474" spans="2:6" ht="12.2" customHeight="1" x14ac:dyDescent="0.25">
      <c r="B474" s="182" t="s">
        <v>144</v>
      </c>
      <c r="C474" s="183"/>
      <c r="D474" s="162"/>
      <c r="E474" s="92"/>
      <c r="F474" s="216">
        <v>0</v>
      </c>
    </row>
    <row r="475" spans="2:6" ht="12.2" customHeight="1" x14ac:dyDescent="0.25">
      <c r="B475" s="182" t="s">
        <v>145</v>
      </c>
      <c r="C475" s="183"/>
      <c r="D475" s="162"/>
      <c r="E475" s="92"/>
      <c r="F475" s="216">
        <v>0</v>
      </c>
    </row>
    <row r="476" spans="2:6" ht="12.2" customHeight="1" thickBot="1" x14ac:dyDescent="0.3">
      <c r="B476" s="60"/>
      <c r="C476" s="66"/>
      <c r="D476" s="165"/>
      <c r="E476" s="66"/>
      <c r="F476" s="219"/>
    </row>
    <row r="477" spans="2:6" ht="12.2" customHeight="1" thickBot="1" x14ac:dyDescent="0.3">
      <c r="B477" s="186" t="s">
        <v>146</v>
      </c>
      <c r="C477" s="78"/>
      <c r="D477" s="78"/>
      <c r="E477" s="78"/>
      <c r="F477" s="220">
        <f>+F462+F464-F475</f>
        <v>2840247971</v>
      </c>
    </row>
    <row r="478" spans="2:6" ht="12.2" customHeight="1" thickBot="1" x14ac:dyDescent="0.3">
      <c r="B478" s="61"/>
      <c r="C478" s="67"/>
      <c r="D478" s="67"/>
      <c r="E478" s="67"/>
      <c r="F478" s="70"/>
    </row>
    <row r="479" spans="2:6" ht="15" customHeight="1" x14ac:dyDescent="0.25">
      <c r="B479" s="374" t="s">
        <v>352</v>
      </c>
      <c r="C479" s="375"/>
      <c r="D479" s="375"/>
      <c r="E479" s="375"/>
      <c r="F479" s="376"/>
    </row>
    <row r="480" spans="2:6" ht="24" customHeight="1" x14ac:dyDescent="0.25">
      <c r="B480" s="353" t="s">
        <v>147</v>
      </c>
      <c r="C480" s="354"/>
      <c r="D480" s="354"/>
      <c r="E480" s="354"/>
      <c r="F480" s="355"/>
    </row>
    <row r="481" spans="2:6" ht="12.2" customHeight="1" x14ac:dyDescent="0.25">
      <c r="B481" s="356" t="s">
        <v>390</v>
      </c>
      <c r="C481" s="357"/>
      <c r="D481" s="357"/>
      <c r="E481" s="357"/>
      <c r="F481" s="358"/>
    </row>
    <row r="482" spans="2:6" ht="15.95" customHeight="1" thickBot="1" x14ac:dyDescent="0.3">
      <c r="B482" s="359" t="s">
        <v>133</v>
      </c>
      <c r="C482" s="360"/>
      <c r="D482" s="360"/>
      <c r="E482" s="360"/>
      <c r="F482" s="361"/>
    </row>
    <row r="483" spans="2:6" ht="30.2" customHeight="1" thickBot="1" x14ac:dyDescent="0.3">
      <c r="B483" s="187" t="s">
        <v>148</v>
      </c>
      <c r="C483" s="188"/>
      <c r="D483" s="95"/>
      <c r="E483" s="95"/>
      <c r="F483" s="225">
        <v>2863891539</v>
      </c>
    </row>
    <row r="484" spans="2:6" ht="12.2" customHeight="1" x14ac:dyDescent="0.25">
      <c r="B484" s="194"/>
      <c r="C484" s="195"/>
      <c r="D484" s="96"/>
      <c r="E484" s="96"/>
      <c r="F484" s="213"/>
    </row>
    <row r="485" spans="2:6" ht="12.2" customHeight="1" x14ac:dyDescent="0.25">
      <c r="B485" s="196" t="s">
        <v>149</v>
      </c>
      <c r="C485" s="80"/>
      <c r="D485" s="80"/>
      <c r="E485" s="80"/>
      <c r="F485" s="222">
        <f>SUM(F486:F506)</f>
        <v>431987652</v>
      </c>
    </row>
    <row r="486" spans="2:6" ht="12.2" customHeight="1" x14ac:dyDescent="0.25">
      <c r="B486" s="197" t="s">
        <v>150</v>
      </c>
      <c r="C486" s="81"/>
      <c r="D486" s="81"/>
      <c r="E486" s="81"/>
      <c r="F486" s="216"/>
    </row>
    <row r="487" spans="2:6" ht="12.2" customHeight="1" x14ac:dyDescent="0.25">
      <c r="B487" s="193" t="s">
        <v>151</v>
      </c>
      <c r="C487" s="79"/>
      <c r="D487" s="79"/>
      <c r="E487" s="79"/>
      <c r="F487" s="216"/>
    </row>
    <row r="488" spans="2:6" ht="12.2" customHeight="1" x14ac:dyDescent="0.25">
      <c r="B488" s="193" t="s">
        <v>152</v>
      </c>
      <c r="C488" s="79"/>
      <c r="D488" s="79"/>
      <c r="E488" s="79"/>
      <c r="F488" s="216">
        <v>28529813</v>
      </c>
    </row>
    <row r="489" spans="2:6" ht="12.2" customHeight="1" x14ac:dyDescent="0.25">
      <c r="B489" s="197" t="s">
        <v>153</v>
      </c>
      <c r="C489" s="81"/>
      <c r="D489" s="81"/>
      <c r="E489" s="81"/>
      <c r="F489" s="216">
        <v>21207199</v>
      </c>
    </row>
    <row r="490" spans="2:6" ht="12.2" customHeight="1" x14ac:dyDescent="0.25">
      <c r="B490" s="193" t="s">
        <v>154</v>
      </c>
      <c r="C490" s="79"/>
      <c r="D490" s="79"/>
      <c r="E490" s="79"/>
      <c r="F490" s="216">
        <v>41811400</v>
      </c>
    </row>
    <row r="491" spans="2:6" ht="12.2" customHeight="1" x14ac:dyDescent="0.25">
      <c r="B491" s="193" t="s">
        <v>155</v>
      </c>
      <c r="C491" s="79"/>
      <c r="D491" s="79"/>
      <c r="E491" s="79"/>
      <c r="F491" s="216">
        <v>22284556</v>
      </c>
    </row>
    <row r="492" spans="2:6" ht="12.2" customHeight="1" x14ac:dyDescent="0.25">
      <c r="B492" s="193" t="s">
        <v>156</v>
      </c>
      <c r="C492" s="79"/>
      <c r="D492" s="79"/>
      <c r="E492" s="79"/>
      <c r="F492" s="216"/>
    </row>
    <row r="493" spans="2:6" ht="12.2" customHeight="1" x14ac:dyDescent="0.25">
      <c r="B493" s="193" t="s">
        <v>157</v>
      </c>
      <c r="C493" s="79"/>
      <c r="D493" s="79"/>
      <c r="E493" s="79"/>
      <c r="F493" s="216">
        <v>3906010</v>
      </c>
    </row>
    <row r="494" spans="2:6" ht="12.2" customHeight="1" x14ac:dyDescent="0.25">
      <c r="B494" s="193" t="s">
        <v>158</v>
      </c>
      <c r="C494" s="79"/>
      <c r="D494" s="79"/>
      <c r="E494" s="79"/>
      <c r="F494" s="216"/>
    </row>
    <row r="495" spans="2:6" ht="12.2" customHeight="1" x14ac:dyDescent="0.25">
      <c r="B495" s="193" t="s">
        <v>159</v>
      </c>
      <c r="C495" s="79"/>
      <c r="D495" s="79"/>
      <c r="E495" s="79"/>
      <c r="F495" s="216">
        <v>27200000</v>
      </c>
    </row>
    <row r="496" spans="2:6" ht="12.2" customHeight="1" x14ac:dyDescent="0.25">
      <c r="B496" s="193" t="s">
        <v>160</v>
      </c>
      <c r="C496" s="79"/>
      <c r="D496" s="79"/>
      <c r="E496" s="79"/>
      <c r="F496" s="216">
        <v>4707303</v>
      </c>
    </row>
    <row r="497" spans="2:6" ht="12.2" customHeight="1" x14ac:dyDescent="0.25">
      <c r="B497" s="193" t="s">
        <v>161</v>
      </c>
      <c r="C497" s="79"/>
      <c r="D497" s="79"/>
      <c r="E497" s="79"/>
      <c r="F497" s="216">
        <v>279398199</v>
      </c>
    </row>
    <row r="498" spans="2:6" ht="12.2" customHeight="1" x14ac:dyDescent="0.25">
      <c r="B498" s="193" t="s">
        <v>162</v>
      </c>
      <c r="C498" s="79"/>
      <c r="D498" s="79"/>
      <c r="E498" s="79"/>
      <c r="F498" s="216"/>
    </row>
    <row r="499" spans="2:6" ht="12.2" customHeight="1" x14ac:dyDescent="0.25">
      <c r="B499" s="193" t="s">
        <v>346</v>
      </c>
      <c r="C499" s="79"/>
      <c r="D499" s="79"/>
      <c r="E499" s="79"/>
      <c r="F499" s="216"/>
    </row>
    <row r="500" spans="2:6" ht="12.2" customHeight="1" x14ac:dyDescent="0.25">
      <c r="B500" s="193" t="s">
        <v>163</v>
      </c>
      <c r="C500" s="79"/>
      <c r="D500" s="79"/>
      <c r="E500" s="79"/>
      <c r="F500" s="216"/>
    </row>
    <row r="501" spans="2:6" ht="12.2" customHeight="1" x14ac:dyDescent="0.25">
      <c r="B501" s="193" t="s">
        <v>164</v>
      </c>
      <c r="C501" s="79"/>
      <c r="D501" s="79"/>
      <c r="E501" s="79"/>
      <c r="F501" s="216"/>
    </row>
    <row r="502" spans="2:6" ht="12.2" customHeight="1" x14ac:dyDescent="0.25">
      <c r="B502" s="193" t="s">
        <v>165</v>
      </c>
      <c r="C502" s="79"/>
      <c r="D502" s="79"/>
      <c r="E502" s="79"/>
      <c r="F502" s="216"/>
    </row>
    <row r="503" spans="2:6" ht="12.2" customHeight="1" x14ac:dyDescent="0.25">
      <c r="B503" s="193" t="s">
        <v>166</v>
      </c>
      <c r="C503" s="79"/>
      <c r="D503" s="79"/>
      <c r="E503" s="79"/>
      <c r="F503" s="216"/>
    </row>
    <row r="504" spans="2:6" ht="12.2" customHeight="1" x14ac:dyDescent="0.25">
      <c r="B504" s="193" t="s">
        <v>167</v>
      </c>
      <c r="C504" s="79"/>
      <c r="D504" s="79"/>
      <c r="E504" s="79"/>
      <c r="F504" s="216"/>
    </row>
    <row r="505" spans="2:6" ht="12.2" customHeight="1" x14ac:dyDescent="0.25">
      <c r="B505" s="193" t="s">
        <v>168</v>
      </c>
      <c r="C505" s="79"/>
      <c r="D505" s="79"/>
      <c r="E505" s="79"/>
      <c r="F505" s="216">
        <v>2943172</v>
      </c>
    </row>
    <row r="506" spans="2:6" ht="12.2" customHeight="1" thickBot="1" x14ac:dyDescent="0.3">
      <c r="B506" s="200" t="s">
        <v>169</v>
      </c>
      <c r="C506" s="82"/>
      <c r="D506" s="82"/>
      <c r="E506" s="82"/>
      <c r="F506" s="217"/>
    </row>
    <row r="507" spans="2:6" ht="12.2" customHeight="1" x14ac:dyDescent="0.25">
      <c r="B507" s="201"/>
      <c r="C507" s="83"/>
      <c r="D507" s="83"/>
      <c r="E507" s="83"/>
      <c r="F507" s="218"/>
    </row>
    <row r="508" spans="2:6" ht="12.2" customHeight="1" x14ac:dyDescent="0.25">
      <c r="B508" s="196" t="s">
        <v>170</v>
      </c>
      <c r="C508" s="80"/>
      <c r="D508" s="80"/>
      <c r="E508" s="80"/>
      <c r="F508" s="222">
        <f>SUM(F509:F515)</f>
        <v>361342825</v>
      </c>
    </row>
    <row r="509" spans="2:6" ht="12.2" customHeight="1" x14ac:dyDescent="0.25">
      <c r="B509" s="193" t="s">
        <v>171</v>
      </c>
      <c r="C509" s="79"/>
      <c r="D509" s="79"/>
      <c r="E509" s="79"/>
      <c r="F509" s="216">
        <v>128795211</v>
      </c>
    </row>
    <row r="510" spans="2:6" ht="12.2" customHeight="1" x14ac:dyDescent="0.25">
      <c r="B510" s="193" t="s">
        <v>172</v>
      </c>
      <c r="C510" s="79"/>
      <c r="D510" s="79"/>
      <c r="E510" s="79"/>
      <c r="F510" s="216"/>
    </row>
    <row r="511" spans="2:6" ht="12.2" customHeight="1" x14ac:dyDescent="0.25">
      <c r="B511" s="193" t="s">
        <v>173</v>
      </c>
      <c r="C511" s="79"/>
      <c r="D511" s="79"/>
      <c r="E511" s="79"/>
      <c r="F511" s="216"/>
    </row>
    <row r="512" spans="2:6" ht="12.2" customHeight="1" x14ac:dyDescent="0.25">
      <c r="B512" s="193" t="s">
        <v>174</v>
      </c>
      <c r="C512" s="79"/>
      <c r="D512" s="79"/>
      <c r="E512" s="79"/>
      <c r="F512" s="216"/>
    </row>
    <row r="513" spans="2:7" ht="12.2" customHeight="1" x14ac:dyDescent="0.25">
      <c r="B513" s="193" t="s">
        <v>175</v>
      </c>
      <c r="C513" s="79"/>
      <c r="D513" s="79"/>
      <c r="E513" s="79"/>
      <c r="F513" s="216"/>
    </row>
    <row r="514" spans="2:7" ht="12.2" customHeight="1" x14ac:dyDescent="0.25">
      <c r="B514" s="193" t="s">
        <v>176</v>
      </c>
      <c r="C514" s="79"/>
      <c r="D514" s="79"/>
      <c r="E514" s="79"/>
      <c r="F514" s="216">
        <v>12155195</v>
      </c>
    </row>
    <row r="515" spans="2:7" ht="12.2" customHeight="1" x14ac:dyDescent="0.25">
      <c r="B515" s="193" t="s">
        <v>177</v>
      </c>
      <c r="C515" s="79"/>
      <c r="D515" s="79"/>
      <c r="E515" s="79"/>
      <c r="F515" s="216">
        <v>220392419</v>
      </c>
      <c r="G515" s="122"/>
    </row>
    <row r="516" spans="2:7" ht="12.2" customHeight="1" thickBot="1" x14ac:dyDescent="0.3">
      <c r="B516" s="199"/>
      <c r="C516" s="84"/>
      <c r="D516" s="84"/>
      <c r="E516" s="84"/>
      <c r="F516" s="223"/>
    </row>
    <row r="517" spans="2:7" ht="12.2" customHeight="1" thickBot="1" x14ac:dyDescent="0.3">
      <c r="B517" s="186" t="s">
        <v>178</v>
      </c>
      <c r="C517" s="78"/>
      <c r="D517" s="78"/>
      <c r="E517" s="78"/>
      <c r="F517" s="224">
        <f>+F483-F485+F508</f>
        <v>2793246712</v>
      </c>
    </row>
    <row r="518" spans="2:7" ht="12.75" thickBot="1" x14ac:dyDescent="0.3">
      <c r="B518" s="62"/>
      <c r="C518" s="68"/>
      <c r="D518" s="68"/>
      <c r="E518" s="68"/>
      <c r="F518" s="63"/>
    </row>
    <row r="520" spans="2:7" ht="12.75" x14ac:dyDescent="0.25">
      <c r="B520" s="86"/>
      <c r="F520" s="122"/>
      <c r="G520" s="122"/>
    </row>
    <row r="521" spans="2:7" x14ac:dyDescent="0.2">
      <c r="B521" s="85"/>
    </row>
    <row r="522" spans="2:7" ht="50.65" customHeight="1" x14ac:dyDescent="0.25">
      <c r="B522" s="198"/>
      <c r="C522" s="198"/>
      <c r="D522" s="198"/>
      <c r="E522" s="198"/>
      <c r="F522" s="198"/>
    </row>
  </sheetData>
  <sheetProtection formatColumns="0" formatRows="0"/>
  <mergeCells count="219">
    <mergeCell ref="B410:F410"/>
    <mergeCell ref="B425:F425"/>
    <mergeCell ref="B426:F426"/>
    <mergeCell ref="B457:F457"/>
    <mergeCell ref="B458:F458"/>
    <mergeCell ref="B459:F459"/>
    <mergeCell ref="B460:F460"/>
    <mergeCell ref="B461:F461"/>
    <mergeCell ref="B479:F479"/>
    <mergeCell ref="C417:F417"/>
    <mergeCell ref="C418:F418"/>
    <mergeCell ref="C419:F419"/>
    <mergeCell ref="C420:F420"/>
    <mergeCell ref="C421:F421"/>
    <mergeCell ref="C422:F422"/>
    <mergeCell ref="B416:B423"/>
    <mergeCell ref="B480:F480"/>
    <mergeCell ref="B481:F481"/>
    <mergeCell ref="B482:F482"/>
    <mergeCell ref="C39:F39"/>
    <mergeCell ref="C40:F40"/>
    <mergeCell ref="C30:F30"/>
    <mergeCell ref="C35:F35"/>
    <mergeCell ref="C38:F38"/>
    <mergeCell ref="C41:F41"/>
    <mergeCell ref="C87:F87"/>
    <mergeCell ref="C88:F88"/>
    <mergeCell ref="C89:F89"/>
    <mergeCell ref="C90:F90"/>
    <mergeCell ref="C91:F91"/>
    <mergeCell ref="C42:F42"/>
    <mergeCell ref="C43:F43"/>
    <mergeCell ref="C44:F44"/>
    <mergeCell ref="C64:F64"/>
    <mergeCell ref="C65:F65"/>
    <mergeCell ref="C66:F66"/>
    <mergeCell ref="C86:F86"/>
    <mergeCell ref="C98:F98"/>
    <mergeCell ref="C99:F99"/>
    <mergeCell ref="C100:F100"/>
    <mergeCell ref="B4:F4"/>
    <mergeCell ref="B5:F5"/>
    <mergeCell ref="B6:F6"/>
    <mergeCell ref="B7:F7"/>
    <mergeCell ref="B8:F8"/>
    <mergeCell ref="C9:F9"/>
    <mergeCell ref="C22:F22"/>
    <mergeCell ref="C25:F25"/>
    <mergeCell ref="C26:F26"/>
    <mergeCell ref="C27:F27"/>
    <mergeCell ref="C28:F28"/>
    <mergeCell ref="C29:F29"/>
    <mergeCell ref="C10:F10"/>
    <mergeCell ref="C11:F11"/>
    <mergeCell ref="C12:F12"/>
    <mergeCell ref="C19:F19"/>
    <mergeCell ref="C20:F20"/>
    <mergeCell ref="C21:F21"/>
    <mergeCell ref="C101:F101"/>
    <mergeCell ref="C102:F102"/>
    <mergeCell ref="C103:F103"/>
    <mergeCell ref="C92:F92"/>
    <mergeCell ref="C93:F93"/>
    <mergeCell ref="C94:F94"/>
    <mergeCell ref="C95:F95"/>
    <mergeCell ref="C96:F96"/>
    <mergeCell ref="C97:F97"/>
    <mergeCell ref="C159:F159"/>
    <mergeCell ref="C160:F160"/>
    <mergeCell ref="C164:F164"/>
    <mergeCell ref="C165:F165"/>
    <mergeCell ref="C161:F161"/>
    <mergeCell ref="C162:F162"/>
    <mergeCell ref="C166:F166"/>
    <mergeCell ref="C104:F104"/>
    <mergeCell ref="C105:F105"/>
    <mergeCell ref="C106:F106"/>
    <mergeCell ref="C149:F149"/>
    <mergeCell ref="C150:F150"/>
    <mergeCell ref="C148:F148"/>
    <mergeCell ref="C163:F163"/>
    <mergeCell ref="C157:F157"/>
    <mergeCell ref="C158:F158"/>
    <mergeCell ref="C174:F174"/>
    <mergeCell ref="C175:F175"/>
    <mergeCell ref="C176:F176"/>
    <mergeCell ref="C177:F177"/>
    <mergeCell ref="C178:F178"/>
    <mergeCell ref="C179:F179"/>
    <mergeCell ref="C167:F167"/>
    <mergeCell ref="C168:F168"/>
    <mergeCell ref="C169:F169"/>
    <mergeCell ref="C170:F170"/>
    <mergeCell ref="C171:F171"/>
    <mergeCell ref="C173:F173"/>
    <mergeCell ref="C172:F172"/>
    <mergeCell ref="C238:F238"/>
    <mergeCell ref="C239:F239"/>
    <mergeCell ref="B253:F253"/>
    <mergeCell ref="C254:F254"/>
    <mergeCell ref="C255:F255"/>
    <mergeCell ref="C256:F256"/>
    <mergeCell ref="C180:F180"/>
    <mergeCell ref="C219:F219"/>
    <mergeCell ref="C220:F220"/>
    <mergeCell ref="C221:F221"/>
    <mergeCell ref="C229:F229"/>
    <mergeCell ref="C248:F248"/>
    <mergeCell ref="C230:F230"/>
    <mergeCell ref="C231:F231"/>
    <mergeCell ref="C232:F232"/>
    <mergeCell ref="C233:F233"/>
    <mergeCell ref="C258:F258"/>
    <mergeCell ref="C259:F259"/>
    <mergeCell ref="C260:F260"/>
    <mergeCell ref="C261:F261"/>
    <mergeCell ref="C262:F262"/>
    <mergeCell ref="C263:F263"/>
    <mergeCell ref="C257:F257"/>
    <mergeCell ref="C240:F240"/>
    <mergeCell ref="C241:F241"/>
    <mergeCell ref="C242:F242"/>
    <mergeCell ref="C243:F243"/>
    <mergeCell ref="C247:F247"/>
    <mergeCell ref="C270:F270"/>
    <mergeCell ref="C271:F271"/>
    <mergeCell ref="C272:F272"/>
    <mergeCell ref="C273:F273"/>
    <mergeCell ref="C274:F274"/>
    <mergeCell ref="C275:F275"/>
    <mergeCell ref="C264:F264"/>
    <mergeCell ref="C265:F265"/>
    <mergeCell ref="C266:F266"/>
    <mergeCell ref="C267:F267"/>
    <mergeCell ref="C268:F268"/>
    <mergeCell ref="C269:F269"/>
    <mergeCell ref="C284:F284"/>
    <mergeCell ref="C289:F289"/>
    <mergeCell ref="C290:F290"/>
    <mergeCell ref="C293:F293"/>
    <mergeCell ref="C278:F278"/>
    <mergeCell ref="C279:F279"/>
    <mergeCell ref="C280:F280"/>
    <mergeCell ref="C281:F281"/>
    <mergeCell ref="C282:F282"/>
    <mergeCell ref="C283:F283"/>
    <mergeCell ref="C300:F300"/>
    <mergeCell ref="C301:F301"/>
    <mergeCell ref="C302:F302"/>
    <mergeCell ref="C303:F303"/>
    <mergeCell ref="C304:F304"/>
    <mergeCell ref="C305:F305"/>
    <mergeCell ref="C294:F294"/>
    <mergeCell ref="C295:F295"/>
    <mergeCell ref="C296:F296"/>
    <mergeCell ref="C297:F297"/>
    <mergeCell ref="C298:F298"/>
    <mergeCell ref="C299:F299"/>
    <mergeCell ref="C306:F306"/>
    <mergeCell ref="C307:F307"/>
    <mergeCell ref="C321:F321"/>
    <mergeCell ref="C325:F325"/>
    <mergeCell ref="C326:F326"/>
    <mergeCell ref="C327:F327"/>
    <mergeCell ref="C308:F308"/>
    <mergeCell ref="C322:F322"/>
    <mergeCell ref="C323:F323"/>
    <mergeCell ref="C324:F324"/>
    <mergeCell ref="C338:F338"/>
    <mergeCell ref="C339:F339"/>
    <mergeCell ref="C340:F340"/>
    <mergeCell ref="C341:F341"/>
    <mergeCell ref="C344:F344"/>
    <mergeCell ref="C345:F345"/>
    <mergeCell ref="C342:F342"/>
    <mergeCell ref="C343:F343"/>
    <mergeCell ref="C328:F328"/>
    <mergeCell ref="C329:F329"/>
    <mergeCell ref="C330:F330"/>
    <mergeCell ref="C331:F331"/>
    <mergeCell ref="C334:F334"/>
    <mergeCell ref="C335:F335"/>
    <mergeCell ref="C336:F336"/>
    <mergeCell ref="C337:F337"/>
    <mergeCell ref="C409:F409"/>
    <mergeCell ref="C394:F394"/>
    <mergeCell ref="C401:F401"/>
    <mergeCell ref="C352:F352"/>
    <mergeCell ref="C353:F353"/>
    <mergeCell ref="C356:F356"/>
    <mergeCell ref="C391:F391"/>
    <mergeCell ref="C354:F354"/>
    <mergeCell ref="C355:F355"/>
    <mergeCell ref="C407:F407"/>
    <mergeCell ref="C408:F408"/>
    <mergeCell ref="B2:F2"/>
    <mergeCell ref="C440:F440"/>
    <mergeCell ref="C441:F441"/>
    <mergeCell ref="C442:F442"/>
    <mergeCell ref="C443:F443"/>
    <mergeCell ref="C435:F435"/>
    <mergeCell ref="C436:F436"/>
    <mergeCell ref="C437:F437"/>
    <mergeCell ref="C438:F438"/>
    <mergeCell ref="C439:F439"/>
    <mergeCell ref="C413:F413"/>
    <mergeCell ref="C414:F414"/>
    <mergeCell ref="C415:F415"/>
    <mergeCell ref="C416:F416"/>
    <mergeCell ref="C424:F424"/>
    <mergeCell ref="C411:F411"/>
    <mergeCell ref="C412:F412"/>
    <mergeCell ref="C402:F402"/>
    <mergeCell ref="C403:F403"/>
    <mergeCell ref="C404:F404"/>
    <mergeCell ref="C405:F405"/>
    <mergeCell ref="C406:F406"/>
    <mergeCell ref="C392:F392"/>
    <mergeCell ref="C393:F393"/>
  </mergeCells>
  <phoneticPr fontId="4" type="noConversion"/>
  <pageMargins left="0.70866141732283472" right="0.55000000000000004" top="0.74803149606299213" bottom="0.74803149606299213" header="0.31496062992125984" footer="0.31496062992125984"/>
  <pageSetup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b81b0c1-1477-4130-aefb-4178d6a8e3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141D63DB08CC64AB635FD9FDB533BB5" ma:contentTypeVersion="8" ma:contentTypeDescription="Create a new document." ma:contentTypeScope="" ma:versionID="5c71a7b102c223f627745508f5759c68">
  <xsd:schema xmlns:xsd="http://www.w3.org/2001/XMLSchema" xmlns:xs="http://www.w3.org/2001/XMLSchema" xmlns:p="http://schemas.microsoft.com/office/2006/metadata/properties" xmlns:ns3="0fddddb2-4193-4698-8348-e00b3b7a0107" xmlns:ns4="7b81b0c1-1477-4130-aefb-4178d6a8e3ff" targetNamespace="http://schemas.microsoft.com/office/2006/metadata/properties" ma:root="true" ma:fieldsID="074c69a4c664b27224b9092fb2e278ba" ns3:_="" ns4:_="">
    <xsd:import namespace="0fddddb2-4193-4698-8348-e00b3b7a0107"/>
    <xsd:import namespace="7b81b0c1-1477-4130-aefb-4178d6a8e3ff"/>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ddddb2-4193-4698-8348-e00b3b7a010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81b0c1-1477-4130-aefb-4178d6a8e3ff"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8043E1-70D9-4128-BEC8-AE87E169CAE0}">
  <ds:schemaRefs>
    <ds:schemaRef ds:uri="http://purl.org/dc/elements/1.1/"/>
    <ds:schemaRef ds:uri="http://purl.org/dc/dcmitype/"/>
    <ds:schemaRef ds:uri="http://schemas.microsoft.com/office/2006/metadata/properties"/>
    <ds:schemaRef ds:uri="7b81b0c1-1477-4130-aefb-4178d6a8e3ff"/>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0fddddb2-4193-4698-8348-e00b3b7a0107"/>
    <ds:schemaRef ds:uri="http://purl.org/dc/terms/"/>
  </ds:schemaRefs>
</ds:datastoreItem>
</file>

<file path=customXml/itemProps2.xml><?xml version="1.0" encoding="utf-8"?>
<ds:datastoreItem xmlns:ds="http://schemas.openxmlformats.org/officeDocument/2006/customXml" ds:itemID="{3198BBC6-ED6B-47DA-9E0C-CCFC36D981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ddddb2-4193-4698-8348-e00b3b7a0107"/>
    <ds:schemaRef ds:uri="7b81b0c1-1477-4130-aefb-4178d6a8e3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F6761E-5045-43EC-8F78-ADBDA7CA04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NEF_ND</vt:lpstr>
      <vt:lpstr>NEF_ND!Print_Area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AENS</dc:creator>
  <cp:lastModifiedBy>Norma Leticia Piña Minor</cp:lastModifiedBy>
  <cp:lastPrinted>2025-01-31T17:54:19Z</cp:lastPrinted>
  <dcterms:created xsi:type="dcterms:W3CDTF">2020-01-21T18:36:28Z</dcterms:created>
  <dcterms:modified xsi:type="dcterms:W3CDTF">2025-01-31T17:56:15Z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0x010100E141D63DB08CC64AB635FD9FDB533BB5</vt:lpwstr>
  </property>
</Properties>
</file>